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<sst xmlns="http://schemas.openxmlformats.org/spreadsheetml/2006/main" count="51" uniqueCount="30">
  <si>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2024年4月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</si>
  <si>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审核单位（盖章）： 溧水区财政局                    填报时间：2024.4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</si>
  <si>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</si>
  <si>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</si>
  <si>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</si>
  <si>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</si>
  <si>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</si>
  <si>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</si>
  <si>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（525元/人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</si>
  <si>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</si>
  <si>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（262.5元/人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</si>
  <si>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（1050元/人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</si>
  <si>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（630元/人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</si>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</sst>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 "/>
  </numFmts>
  <fonts count="3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0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1C1C1C"/>
    </indexed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tabSelected="1" workbookViewId="0">
      <selection activeCell="X13" sqref="X13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0"/>
      <c r="S3" s="31" t="s">
        <v>6</v>
      </c>
      <c r="T3" s="31"/>
      <c r="U3" s="31"/>
      <c r="V3" s="31"/>
      <c r="W3" s="31"/>
      <c r="X3" s="31"/>
      <c r="Y3" s="31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6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1617</v>
      </c>
      <c r="D6" s="22">
        <f>F6+T6</f>
        <v>942032.5</v>
      </c>
      <c r="E6" s="21">
        <f>G6+I6+K6+M6+O6+Q6</f>
        <v>854</v>
      </c>
      <c r="F6" s="22">
        <f>H6+J6+L6+N6+P6+R6</f>
        <v>711952.5</v>
      </c>
      <c r="G6" s="21">
        <v>144</v>
      </c>
      <c r="H6" s="21">
        <v>75600</v>
      </c>
      <c r="I6" s="21">
        <v>53</v>
      </c>
      <c r="J6" s="27">
        <v>22260</v>
      </c>
      <c r="K6" s="21">
        <v>21</v>
      </c>
      <c r="L6" s="22">
        <v>5512.5</v>
      </c>
      <c r="M6" s="21">
        <v>542</v>
      </c>
      <c r="N6" s="27">
        <v>569100</v>
      </c>
      <c r="O6" s="21">
        <v>0</v>
      </c>
      <c r="P6" s="27">
        <v>0</v>
      </c>
      <c r="Q6" s="21">
        <v>94</v>
      </c>
      <c r="R6" s="27">
        <v>39480</v>
      </c>
      <c r="S6" s="27">
        <f>U6+W6</f>
        <v>1519</v>
      </c>
      <c r="T6" s="27">
        <f>V6+Y6</f>
        <v>230080</v>
      </c>
      <c r="U6" s="21">
        <v>1452</v>
      </c>
      <c r="V6" s="27">
        <v>203280</v>
      </c>
      <c r="W6" s="21">
        <v>67</v>
      </c>
      <c r="X6" s="27">
        <v>1072</v>
      </c>
      <c r="Y6" s="27">
        <v>26800</v>
      </c>
    </row>
    <row r="7" s="1" customFormat="1" ht="27.95" customHeight="1" spans="1:25">
      <c r="A7" s="21">
        <v>2</v>
      </c>
      <c r="B7" s="21" t="s">
        <v>20</v>
      </c>
      <c r="C7" s="21">
        <v>1190</v>
      </c>
      <c r="D7" s="21">
        <f>F7+T7</f>
        <v>848685</v>
      </c>
      <c r="E7" s="21">
        <f>G7+I7+K7+M7+O7+Q7</f>
        <v>892</v>
      </c>
      <c r="F7" s="21">
        <f>H7+J7+L7+N7+P7+R7</f>
        <v>705705</v>
      </c>
      <c r="G7" s="21">
        <v>127</v>
      </c>
      <c r="H7" s="23">
        <v>66675</v>
      </c>
      <c r="I7" s="21">
        <v>88</v>
      </c>
      <c r="J7" s="23">
        <f>I7*420</f>
        <v>36960</v>
      </c>
      <c r="K7" s="21">
        <v>40</v>
      </c>
      <c r="L7" s="21">
        <v>10500</v>
      </c>
      <c r="M7" s="21">
        <f>519-5</f>
        <v>514</v>
      </c>
      <c r="N7" s="28">
        <f>M7*1050</f>
        <v>539700</v>
      </c>
      <c r="O7" s="21">
        <v>1</v>
      </c>
      <c r="P7" s="21">
        <v>630</v>
      </c>
      <c r="Q7" s="21">
        <f>124-2</f>
        <v>122</v>
      </c>
      <c r="R7" s="23">
        <f>Q7*420</f>
        <v>51240</v>
      </c>
      <c r="S7" s="21">
        <f>U7+W7</f>
        <v>974</v>
      </c>
      <c r="T7" s="21">
        <f>V7+Y7</f>
        <v>142980</v>
      </c>
      <c r="U7" s="21">
        <v>947</v>
      </c>
      <c r="V7" s="28">
        <f>U7*140</f>
        <v>132580</v>
      </c>
      <c r="W7" s="21">
        <v>27</v>
      </c>
      <c r="X7" s="21">
        <v>416</v>
      </c>
      <c r="Y7" s="21">
        <f>25*X7</f>
        <v>10400</v>
      </c>
    </row>
    <row r="8" s="1" customFormat="1" ht="27.95" customHeight="1" spans="1:25">
      <c r="A8" s="21">
        <v>3</v>
      </c>
      <c r="B8" s="21" t="s">
        <v>21</v>
      </c>
      <c r="C8" s="21">
        <v>978</v>
      </c>
      <c r="D8" s="21">
        <v>767392.5</v>
      </c>
      <c r="E8" s="21">
        <v>795</v>
      </c>
      <c r="F8" s="21">
        <v>646537.5</v>
      </c>
      <c r="G8" s="21">
        <v>117</v>
      </c>
      <c r="H8" s="21">
        <v>61425</v>
      </c>
      <c r="I8" s="21">
        <v>56</v>
      </c>
      <c r="J8" s="21">
        <v>23520</v>
      </c>
      <c r="K8" s="21">
        <v>41</v>
      </c>
      <c r="L8" s="21">
        <v>10762.5</v>
      </c>
      <c r="M8" s="21">
        <v>485</v>
      </c>
      <c r="N8" s="21">
        <v>509250</v>
      </c>
      <c r="O8" s="21">
        <v>6</v>
      </c>
      <c r="P8" s="21">
        <v>3780</v>
      </c>
      <c r="Q8" s="21">
        <v>90</v>
      </c>
      <c r="R8" s="21">
        <v>37800</v>
      </c>
      <c r="S8" s="21">
        <v>817</v>
      </c>
      <c r="T8" s="21">
        <v>120855</v>
      </c>
      <c r="U8" s="21">
        <v>792</v>
      </c>
      <c r="V8" s="21">
        <v>110880</v>
      </c>
      <c r="W8" s="21">
        <v>25</v>
      </c>
      <c r="X8" s="21">
        <v>399</v>
      </c>
      <c r="Y8" s="21">
        <v>9975</v>
      </c>
    </row>
    <row r="9" s="1" customFormat="1" ht="27.95" customHeight="1" spans="1:25">
      <c r="A9" s="21">
        <v>4</v>
      </c>
      <c r="B9" s="21" t="s">
        <v>22</v>
      </c>
      <c r="C9" s="21">
        <v>1256</v>
      </c>
      <c r="D9" s="21">
        <f>H9+J9+L9+N9+P9+R9+V9+Y9</f>
        <v>963230</v>
      </c>
      <c r="E9" s="21">
        <f t="shared" ref="E9:E13" si="0">G9+I9+K9+M9+O9+Q9</f>
        <v>977</v>
      </c>
      <c r="F9" s="21">
        <f t="shared" ref="F9:F13" si="1">H9+J9+L9+N9+P9+R9</f>
        <v>810390</v>
      </c>
      <c r="G9" s="21">
        <v>144</v>
      </c>
      <c r="H9" s="21">
        <f>G9*525</f>
        <v>75600</v>
      </c>
      <c r="I9" s="21">
        <v>75</v>
      </c>
      <c r="J9" s="21">
        <f>I9*420</f>
        <v>31500</v>
      </c>
      <c r="K9" s="21">
        <v>44</v>
      </c>
      <c r="L9" s="21">
        <f>K9*262.5</f>
        <v>11550</v>
      </c>
      <c r="M9" s="21">
        <v>622</v>
      </c>
      <c r="N9" s="21">
        <f>M9*1050</f>
        <v>653100</v>
      </c>
      <c r="O9" s="21">
        <v>0</v>
      </c>
      <c r="P9" s="21">
        <v>0</v>
      </c>
      <c r="Q9" s="21">
        <v>92</v>
      </c>
      <c r="R9" s="21">
        <f>Q9*420</f>
        <v>38640</v>
      </c>
      <c r="S9" s="21">
        <f t="shared" ref="S9:S13" si="2">U9+W9</f>
        <v>1062</v>
      </c>
      <c r="T9" s="21">
        <f t="shared" ref="T9:T13" si="3">V9+Y9</f>
        <v>152840</v>
      </c>
      <c r="U9" s="21">
        <v>1046</v>
      </c>
      <c r="V9" s="21">
        <f>U9*140</f>
        <v>146440</v>
      </c>
      <c r="W9" s="21">
        <v>16</v>
      </c>
      <c r="X9" s="21">
        <v>256</v>
      </c>
      <c r="Y9" s="21">
        <v>6400</v>
      </c>
    </row>
    <row r="10" s="1" customFormat="1" ht="27.95" customHeight="1" spans="1:25">
      <c r="A10" s="21">
        <v>5</v>
      </c>
      <c r="B10" s="24" t="s">
        <v>23</v>
      </c>
      <c r="C10" s="21">
        <v>1096</v>
      </c>
      <c r="D10" s="21">
        <f>F10+T10</f>
        <v>808590</v>
      </c>
      <c r="E10" s="21">
        <f t="shared" si="0"/>
        <v>839</v>
      </c>
      <c r="F10" s="21">
        <f t="shared" si="1"/>
        <v>677040</v>
      </c>
      <c r="G10" s="21">
        <v>122</v>
      </c>
      <c r="H10" s="21">
        <v>64050</v>
      </c>
      <c r="I10" s="21">
        <v>60</v>
      </c>
      <c r="J10" s="21">
        <v>25200</v>
      </c>
      <c r="K10" s="21">
        <v>32</v>
      </c>
      <c r="L10" s="21">
        <v>8400</v>
      </c>
      <c r="M10" s="21">
        <v>503</v>
      </c>
      <c r="N10" s="21">
        <v>528150</v>
      </c>
      <c r="O10" s="21">
        <v>0</v>
      </c>
      <c r="P10" s="21">
        <v>0</v>
      </c>
      <c r="Q10" s="21">
        <v>122</v>
      </c>
      <c r="R10" s="21">
        <v>51240</v>
      </c>
      <c r="S10" s="21">
        <v>905</v>
      </c>
      <c r="T10" s="21">
        <f t="shared" si="3"/>
        <v>131550</v>
      </c>
      <c r="U10" s="22">
        <v>885</v>
      </c>
      <c r="V10" s="21">
        <v>123900</v>
      </c>
      <c r="W10" s="21">
        <v>20</v>
      </c>
      <c r="X10" s="21">
        <v>306</v>
      </c>
      <c r="Y10" s="21">
        <v>7650</v>
      </c>
    </row>
    <row r="11" s="2" customFormat="1" ht="27.95" customHeight="1" spans="1:25">
      <c r="A11" s="21">
        <v>6</v>
      </c>
      <c r="B11" s="21" t="s">
        <v>24</v>
      </c>
      <c r="C11" s="21">
        <v>1505</v>
      </c>
      <c r="D11" s="21">
        <v>1151777.5</v>
      </c>
      <c r="E11" s="21">
        <f t="shared" si="0"/>
        <v>1222</v>
      </c>
      <c r="F11" s="21">
        <f t="shared" si="1"/>
        <v>965947.5</v>
      </c>
      <c r="G11" s="21">
        <v>211</v>
      </c>
      <c r="H11" s="21">
        <v>110775</v>
      </c>
      <c r="I11" s="21">
        <v>68</v>
      </c>
      <c r="J11" s="21">
        <v>28560</v>
      </c>
      <c r="K11" s="21">
        <v>65</v>
      </c>
      <c r="L11" s="21">
        <v>17062.5</v>
      </c>
      <c r="M11" s="21">
        <v>699</v>
      </c>
      <c r="N11" s="21">
        <v>733950</v>
      </c>
      <c r="O11" s="21">
        <v>2</v>
      </c>
      <c r="P11" s="21">
        <v>1260</v>
      </c>
      <c r="Q11" s="21">
        <v>177</v>
      </c>
      <c r="R11" s="21">
        <v>74340</v>
      </c>
      <c r="S11" s="21">
        <f t="shared" si="2"/>
        <v>1246</v>
      </c>
      <c r="T11" s="21">
        <f t="shared" si="3"/>
        <v>185830</v>
      </c>
      <c r="U11" s="21">
        <v>1197</v>
      </c>
      <c r="V11" s="21">
        <v>167580</v>
      </c>
      <c r="W11" s="21">
        <v>49</v>
      </c>
      <c r="X11" s="21">
        <v>730</v>
      </c>
      <c r="Y11" s="21">
        <v>18250</v>
      </c>
    </row>
    <row r="12" s="1" customFormat="1" ht="27.95" customHeight="1" spans="1:25">
      <c r="A12" s="21">
        <v>7</v>
      </c>
      <c r="B12" s="21" t="s">
        <v>25</v>
      </c>
      <c r="C12" s="21">
        <v>1155</v>
      </c>
      <c r="D12" s="21">
        <f>SUM(F12+T12)</f>
        <v>894027.5</v>
      </c>
      <c r="E12" s="21">
        <v>908</v>
      </c>
      <c r="F12" s="21">
        <v>746602.5</v>
      </c>
      <c r="G12" s="21">
        <v>129</v>
      </c>
      <c r="H12" s="21">
        <v>67725</v>
      </c>
      <c r="I12" s="21">
        <v>62</v>
      </c>
      <c r="J12" s="21">
        <v>26040</v>
      </c>
      <c r="K12" s="21">
        <v>43</v>
      </c>
      <c r="L12" s="29">
        <v>11287.5</v>
      </c>
      <c r="M12" s="21">
        <v>569</v>
      </c>
      <c r="N12" s="21">
        <v>597450</v>
      </c>
      <c r="O12" s="21">
        <v>0</v>
      </c>
      <c r="P12" s="21">
        <v>0</v>
      </c>
      <c r="Q12" s="21">
        <v>105</v>
      </c>
      <c r="R12" s="21">
        <v>44100</v>
      </c>
      <c r="S12" s="21">
        <v>983</v>
      </c>
      <c r="T12" s="21">
        <v>147425</v>
      </c>
      <c r="U12" s="21">
        <v>945</v>
      </c>
      <c r="V12" s="21">
        <v>132300</v>
      </c>
      <c r="W12" s="21">
        <v>38</v>
      </c>
      <c r="X12" s="21">
        <v>605</v>
      </c>
      <c r="Y12" s="21">
        <v>15125</v>
      </c>
    </row>
    <row r="13" s="1" customFormat="1" ht="27.95" customHeight="1" spans="1:25">
      <c r="A13" s="21">
        <v>8</v>
      </c>
      <c r="B13" s="21" t="s">
        <v>26</v>
      </c>
      <c r="C13" s="21">
        <v>1262</v>
      </c>
      <c r="D13" s="21">
        <f>F13+T13</f>
        <v>697635</v>
      </c>
      <c r="E13" s="21">
        <f t="shared" si="0"/>
        <v>661</v>
      </c>
      <c r="F13" s="21">
        <f t="shared" si="1"/>
        <v>537075</v>
      </c>
      <c r="G13" s="21">
        <v>92</v>
      </c>
      <c r="H13" s="21">
        <v>48300</v>
      </c>
      <c r="I13" s="21">
        <v>47</v>
      </c>
      <c r="J13" s="21">
        <v>19740</v>
      </c>
      <c r="K13" s="21">
        <v>18</v>
      </c>
      <c r="L13" s="21">
        <v>4725</v>
      </c>
      <c r="M13" s="21">
        <v>399</v>
      </c>
      <c r="N13" s="21">
        <v>418950</v>
      </c>
      <c r="O13" s="21">
        <v>6</v>
      </c>
      <c r="P13" s="21">
        <v>3780</v>
      </c>
      <c r="Q13" s="21">
        <v>99</v>
      </c>
      <c r="R13" s="21">
        <v>41580</v>
      </c>
      <c r="S13" s="21">
        <f t="shared" si="2"/>
        <v>1113</v>
      </c>
      <c r="T13" s="21">
        <f t="shared" si="3"/>
        <v>160560</v>
      </c>
      <c r="U13" s="21">
        <v>1094</v>
      </c>
      <c r="V13" s="21">
        <v>153160</v>
      </c>
      <c r="W13" s="21">
        <v>19</v>
      </c>
      <c r="X13" s="21">
        <v>296</v>
      </c>
      <c r="Y13" s="21">
        <v>7400</v>
      </c>
    </row>
    <row r="14" s="1" customFormat="1" ht="27.95" customHeight="1" spans="1:25">
      <c r="A14" s="21">
        <v>9</v>
      </c>
      <c r="B14" s="21" t="s">
        <v>27</v>
      </c>
      <c r="C14" s="21">
        <v>29</v>
      </c>
      <c r="D14" s="21">
        <v>8050</v>
      </c>
      <c r="E14" s="21">
        <v>8</v>
      </c>
      <c r="F14" s="21">
        <v>4410</v>
      </c>
      <c r="G14" s="21">
        <v>4</v>
      </c>
      <c r="H14" s="21">
        <v>2100</v>
      </c>
      <c r="I14" s="21">
        <v>1</v>
      </c>
      <c r="J14" s="21">
        <v>420</v>
      </c>
      <c r="K14" s="21">
        <v>0</v>
      </c>
      <c r="L14" s="21">
        <v>0</v>
      </c>
      <c r="M14" s="21">
        <v>1</v>
      </c>
      <c r="N14" s="21">
        <v>1050</v>
      </c>
      <c r="O14" s="21">
        <v>0</v>
      </c>
      <c r="P14" s="21">
        <v>0</v>
      </c>
      <c r="Q14" s="21">
        <v>2</v>
      </c>
      <c r="R14" s="21">
        <v>840</v>
      </c>
      <c r="S14" s="21">
        <v>26</v>
      </c>
      <c r="T14" s="21">
        <v>3640</v>
      </c>
      <c r="U14" s="21">
        <v>26</v>
      </c>
      <c r="V14" s="21">
        <v>3640</v>
      </c>
      <c r="W14" s="21">
        <v>0</v>
      </c>
      <c r="X14" s="21">
        <v>0</v>
      </c>
      <c r="Y14" s="21">
        <v>0</v>
      </c>
    </row>
    <row r="15" ht="27.95" customHeight="1" spans="1:25">
      <c r="A15" s="21" t="s">
        <v>28</v>
      </c>
      <c r="B15" s="21"/>
      <c r="C15" s="21">
        <f t="shared" ref="C15:Y15" si="4">SUM(C6:C14)</f>
        <v>10088</v>
      </c>
      <c r="D15" s="22">
        <f t="shared" si="4"/>
        <v>7081420</v>
      </c>
      <c r="E15" s="21">
        <f t="shared" si="4"/>
        <v>7156</v>
      </c>
      <c r="F15" s="22">
        <f t="shared" si="4"/>
        <v>5805660</v>
      </c>
      <c r="G15" s="21">
        <f t="shared" si="4"/>
        <v>1090</v>
      </c>
      <c r="H15" s="21">
        <f t="shared" si="4"/>
        <v>572250</v>
      </c>
      <c r="I15" s="21">
        <f t="shared" si="4"/>
        <v>510</v>
      </c>
      <c r="J15" s="27">
        <f t="shared" si="4"/>
        <v>214200</v>
      </c>
      <c r="K15" s="21">
        <f t="shared" si="4"/>
        <v>304</v>
      </c>
      <c r="L15" s="22">
        <f t="shared" si="4"/>
        <v>79800</v>
      </c>
      <c r="M15" s="21">
        <f t="shared" si="4"/>
        <v>4334</v>
      </c>
      <c r="N15" s="27">
        <f t="shared" si="4"/>
        <v>4550700</v>
      </c>
      <c r="O15" s="21">
        <f t="shared" si="4"/>
        <v>15</v>
      </c>
      <c r="P15" s="27">
        <f t="shared" si="4"/>
        <v>9450</v>
      </c>
      <c r="Q15" s="21">
        <f t="shared" si="4"/>
        <v>903</v>
      </c>
      <c r="R15" s="27">
        <f t="shared" si="4"/>
        <v>379260</v>
      </c>
      <c r="S15" s="27">
        <f t="shared" si="4"/>
        <v>8645</v>
      </c>
      <c r="T15" s="27">
        <f t="shared" si="4"/>
        <v>1275760</v>
      </c>
      <c r="U15" s="21">
        <f t="shared" si="4"/>
        <v>8384</v>
      </c>
      <c r="V15" s="27">
        <f t="shared" si="4"/>
        <v>1173760</v>
      </c>
      <c r="W15" s="21">
        <f t="shared" si="4"/>
        <v>261</v>
      </c>
      <c r="X15" s="27">
        <f t="shared" si="4"/>
        <v>4080</v>
      </c>
      <c r="Y15" s="27">
        <f t="shared" si="4"/>
        <v>102000</v>
      </c>
    </row>
    <row r="16" s="3" customFormat="1" ht="18.75" customHeight="1" spans="1:25">
      <c r="A16" s="25" t="s">
        <v>29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17" customHeight="1"/>
  </sheetData>
  <mergeCells count="18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2024-04-07T07:16:15Z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