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Sheet1!$A$1:$Y$16</definedName>
    <definedName name="_xlnm._FilterDatabase" localSheetId="0" hidden="1">Sheet1!$D$6:$D$14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<sst xmlns="http://schemas.openxmlformats.org/spreadsheetml/2006/main" count="51" uniqueCount="30">
  <si>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r>
      <rPr>
        <sz val="18"/>
        <color rgb="FF000000"/>
        <rFont val="宋体"/>
        <charset val="134"/>
      </rPr>
      <t>2024年7月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</si>
  <si>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南京市溧水区民政局                   审核单位（盖章）： 溧水区财政局                    填报时间：2024.7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</si>
  <si>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</si>
  <si>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</si>
  <si>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</si>
  <si>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</si>
  <si>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</si>
  <si>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</si>
  <si>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（525元/人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</si>
  <si>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（420元/人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</si>
  <si>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（262.5元/人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</si>
  <si>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（1050元/人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</si>
  <si>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（630元/人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</si>
  <si>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（420元/人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</si>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</sst>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33" fillId="34" borderId="0" applyNumberFormat="0" applyBorder="0" applyAlignment="0" applyProtection="0">
      <alignment vertical="center"/>
    </xf>
    <xf numFmtId="0" fontId="34" fillId="0" borderId="0"/>
    <xf numFmtId="0" fontId="3" fillId="0" borderId="0"/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wrapText="1"/>
    </xf>
    <xf numFmtId="176" fontId="3" fillId="2" borderId="0" xfId="0" applyNumberFormat="1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60% - 强调文字颜色 3 5 3 2 4 2" xfId="51"/>
    <cellStyle name="常规 14" xfId="52"/>
    <cellStyle name="常规 14 2" xfId="53"/>
    <cellStyle name="常规 3" xfId="54"/>
  </cellStyles>
  <tableStyles count="0" defaultTableStyle="TableStyleMedium2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0"/>
  <sheetViews>
    <sheetView tabSelected="1" workbookViewId="0">
      <selection activeCell="A16" sqref="A16:Y16"/>
    </sheetView>
  </sheetViews>
  <sheetFormatPr defaultColWidth="9" defaultRowHeight="14.25"/>
  <cols>
    <col min="1" max="1" width="3.25" style="4" customWidth="1"/>
    <col min="2" max="2" width="7.5" style="5" customWidth="1"/>
    <col min="3" max="3" width="5.75" style="4" customWidth="1"/>
    <col min="4" max="4" width="12.875" style="4" customWidth="1"/>
    <col min="5" max="5" width="5" style="4" customWidth="1"/>
    <col min="6" max="6" width="12.375" style="4" customWidth="1"/>
    <col min="7" max="7" width="5" style="4" customWidth="1"/>
    <col min="8" max="8" width="9.25" style="4" customWidth="1"/>
    <col min="9" max="9" width="5" style="4" customWidth="1"/>
    <col min="10" max="10" width="9.625" style="4" customWidth="1"/>
    <col min="11" max="11" width="5" style="4" customWidth="1"/>
    <col min="12" max="12" width="11.25" style="4" customWidth="1"/>
    <col min="13" max="13" width="5.87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7.62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40.5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1"/>
      <c r="S3" s="32" t="s">
        <v>6</v>
      </c>
      <c r="T3" s="32"/>
      <c r="U3" s="32"/>
      <c r="V3" s="32"/>
      <c r="W3" s="32"/>
      <c r="X3" s="32"/>
      <c r="Y3" s="32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11" t="s">
        <v>7</v>
      </c>
      <c r="T4" s="11"/>
      <c r="U4" s="18" t="s">
        <v>14</v>
      </c>
      <c r="V4" s="18"/>
      <c r="W4" s="17" t="s">
        <v>15</v>
      </c>
      <c r="X4" s="17"/>
      <c r="Y4" s="18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29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1" t="s">
        <v>19</v>
      </c>
      <c r="C6" s="21">
        <v>1630</v>
      </c>
      <c r="D6" s="22">
        <f>F6+T6</f>
        <v>950200</v>
      </c>
      <c r="E6" s="21">
        <f>G6+I6+K6+M6+O6+Q6</f>
        <v>843</v>
      </c>
      <c r="F6" s="22">
        <f>H6+J6+L6+N6+P6+R6</f>
        <v>726570</v>
      </c>
      <c r="G6" s="21">
        <v>141</v>
      </c>
      <c r="H6" s="21">
        <v>76140</v>
      </c>
      <c r="I6" s="21">
        <v>52</v>
      </c>
      <c r="J6" s="23">
        <v>22464</v>
      </c>
      <c r="K6" s="21">
        <v>21</v>
      </c>
      <c r="L6" s="22">
        <v>5670</v>
      </c>
      <c r="M6" s="21">
        <v>541</v>
      </c>
      <c r="N6" s="23">
        <v>584280</v>
      </c>
      <c r="O6" s="21">
        <v>0</v>
      </c>
      <c r="P6" s="23">
        <v>0</v>
      </c>
      <c r="Q6" s="21">
        <v>88</v>
      </c>
      <c r="R6" s="23">
        <v>38016</v>
      </c>
      <c r="S6" s="23">
        <f>U6+W6</f>
        <v>1512</v>
      </c>
      <c r="T6" s="23">
        <f>V6+Y6</f>
        <v>223630</v>
      </c>
      <c r="U6" s="21">
        <v>1472</v>
      </c>
      <c r="V6" s="23">
        <v>206080</v>
      </c>
      <c r="W6" s="21">
        <v>40</v>
      </c>
      <c r="X6" s="23">
        <v>702</v>
      </c>
      <c r="Y6" s="23">
        <v>17550</v>
      </c>
    </row>
    <row r="7" s="1" customFormat="1" ht="27.95" customHeight="1" spans="1:25">
      <c r="A7" s="21">
        <v>2</v>
      </c>
      <c r="B7" s="21" t="s">
        <v>20</v>
      </c>
      <c r="C7" s="21">
        <v>1194</v>
      </c>
      <c r="D7" s="21">
        <f>F7+T7</f>
        <v>868177</v>
      </c>
      <c r="E7" s="21">
        <f>G7+I7+K7+M7+O7+Q7</f>
        <v>887</v>
      </c>
      <c r="F7" s="21">
        <f>H7+J7+L7+N7+P7+R7</f>
        <v>724572</v>
      </c>
      <c r="G7" s="21">
        <v>129</v>
      </c>
      <c r="H7" s="22">
        <f>G7*540</f>
        <v>69660</v>
      </c>
      <c r="I7" s="21">
        <v>90</v>
      </c>
      <c r="J7" s="30">
        <f>I7*432</f>
        <v>38880</v>
      </c>
      <c r="K7" s="21">
        <v>40</v>
      </c>
      <c r="L7" s="21">
        <f>K7*270</f>
        <v>10800</v>
      </c>
      <c r="M7" s="21">
        <v>515</v>
      </c>
      <c r="N7" s="23">
        <f>M7*1080</f>
        <v>556200</v>
      </c>
      <c r="O7" s="21">
        <v>1</v>
      </c>
      <c r="P7" s="21">
        <v>648</v>
      </c>
      <c r="Q7" s="21">
        <v>112</v>
      </c>
      <c r="R7" s="30">
        <f>Q7*432</f>
        <v>48384</v>
      </c>
      <c r="S7" s="21">
        <f>U7+W7</f>
        <v>982</v>
      </c>
      <c r="T7" s="21">
        <f t="shared" ref="T7:T11" si="0">V7+Y7</f>
        <v>143605</v>
      </c>
      <c r="U7" s="21">
        <v>957</v>
      </c>
      <c r="V7" s="23">
        <f>140*U7</f>
        <v>133980</v>
      </c>
      <c r="W7" s="21">
        <v>25</v>
      </c>
      <c r="X7" s="23">
        <v>385</v>
      </c>
      <c r="Y7" s="21">
        <f>25*X7</f>
        <v>9625</v>
      </c>
    </row>
    <row r="8" s="1" customFormat="1" ht="27.95" customHeight="1" spans="1:25">
      <c r="A8" s="21">
        <v>3</v>
      </c>
      <c r="B8" s="21" t="s">
        <v>21</v>
      </c>
      <c r="C8" s="23">
        <v>971</v>
      </c>
      <c r="D8" s="23">
        <v>775663</v>
      </c>
      <c r="E8" s="23">
        <v>785</v>
      </c>
      <c r="F8" s="23">
        <v>656748</v>
      </c>
      <c r="G8" s="23">
        <v>121</v>
      </c>
      <c r="H8" s="23">
        <v>65340</v>
      </c>
      <c r="I8" s="23">
        <v>56</v>
      </c>
      <c r="J8" s="23">
        <v>24192</v>
      </c>
      <c r="K8" s="23">
        <v>40</v>
      </c>
      <c r="L8" s="23">
        <v>10800</v>
      </c>
      <c r="M8" s="23">
        <v>478</v>
      </c>
      <c r="N8" s="23">
        <v>516240</v>
      </c>
      <c r="O8" s="23">
        <v>6</v>
      </c>
      <c r="P8" s="23">
        <v>3888</v>
      </c>
      <c r="Q8" s="23">
        <v>84</v>
      </c>
      <c r="R8" s="23">
        <v>36288</v>
      </c>
      <c r="S8" s="23">
        <v>813</v>
      </c>
      <c r="T8" s="23">
        <v>118915</v>
      </c>
      <c r="U8" s="23">
        <v>791</v>
      </c>
      <c r="V8" s="23">
        <v>110740</v>
      </c>
      <c r="W8" s="23">
        <v>22</v>
      </c>
      <c r="X8" s="23">
        <v>327</v>
      </c>
      <c r="Y8" s="23">
        <v>8175</v>
      </c>
    </row>
    <row r="9" s="1" customFormat="1" ht="27.95" customHeight="1" spans="1:25">
      <c r="A9" s="21">
        <v>4</v>
      </c>
      <c r="B9" s="21" t="s">
        <v>22</v>
      </c>
      <c r="C9" s="21">
        <v>1262</v>
      </c>
      <c r="D9" s="23">
        <f>H9+J9+L9+N9+P9+R9+V9+Y9</f>
        <v>978638</v>
      </c>
      <c r="E9" s="21">
        <f t="shared" ref="E9:E13" si="1">G9+I9+K9+M9+O9+Q9</f>
        <v>970</v>
      </c>
      <c r="F9" s="24">
        <f t="shared" ref="F9:F13" si="2">H9+J9+L9+N9+P9+R9</f>
        <v>825498</v>
      </c>
      <c r="G9" s="21">
        <v>144</v>
      </c>
      <c r="H9" s="21">
        <f>G9*540</f>
        <v>77760</v>
      </c>
      <c r="I9" s="21">
        <v>77</v>
      </c>
      <c r="J9" s="23">
        <f>I9*432</f>
        <v>33264</v>
      </c>
      <c r="K9" s="21">
        <v>43</v>
      </c>
      <c r="L9" s="24">
        <f>K9*270</f>
        <v>11610</v>
      </c>
      <c r="M9" s="21">
        <v>614</v>
      </c>
      <c r="N9" s="23">
        <f>M9*1080</f>
        <v>663120</v>
      </c>
      <c r="O9" s="21">
        <v>0</v>
      </c>
      <c r="P9" s="23">
        <v>0</v>
      </c>
      <c r="Q9" s="21">
        <v>92</v>
      </c>
      <c r="R9" s="23">
        <f>Q9*432</f>
        <v>39744</v>
      </c>
      <c r="S9" s="23">
        <f t="shared" ref="S9:S13" si="3">U9+W9</f>
        <v>1066</v>
      </c>
      <c r="T9" s="23">
        <f t="shared" si="0"/>
        <v>153140</v>
      </c>
      <c r="U9" s="21">
        <v>1051</v>
      </c>
      <c r="V9" s="23">
        <f>U9*140</f>
        <v>147140</v>
      </c>
      <c r="W9" s="21">
        <v>15</v>
      </c>
      <c r="X9" s="23">
        <v>240</v>
      </c>
      <c r="Y9" s="23">
        <v>6000</v>
      </c>
    </row>
    <row r="10" s="1" customFormat="1" ht="27.95" customHeight="1" spans="1:25">
      <c r="A10" s="21">
        <v>5</v>
      </c>
      <c r="B10" s="25" t="s">
        <v>23</v>
      </c>
      <c r="C10" s="21">
        <v>1096</v>
      </c>
      <c r="D10" s="22">
        <f t="shared" ref="D10:D13" si="4">F10+T10</f>
        <v>812772</v>
      </c>
      <c r="E10" s="22">
        <f t="shared" si="1"/>
        <v>817</v>
      </c>
      <c r="F10" s="22">
        <f t="shared" si="2"/>
        <v>679752</v>
      </c>
      <c r="G10" s="21">
        <v>119</v>
      </c>
      <c r="H10" s="21">
        <v>64260</v>
      </c>
      <c r="I10" s="21">
        <v>60</v>
      </c>
      <c r="J10" s="21">
        <v>25920</v>
      </c>
      <c r="K10" s="21">
        <v>30</v>
      </c>
      <c r="L10" s="21">
        <v>8100</v>
      </c>
      <c r="M10" s="21">
        <v>492</v>
      </c>
      <c r="N10" s="21">
        <v>531360</v>
      </c>
      <c r="O10" s="21">
        <v>0</v>
      </c>
      <c r="P10" s="21">
        <v>0</v>
      </c>
      <c r="Q10" s="21">
        <v>116</v>
      </c>
      <c r="R10" s="21">
        <v>50112</v>
      </c>
      <c r="S10" s="21">
        <v>913</v>
      </c>
      <c r="T10" s="22">
        <f t="shared" si="0"/>
        <v>133020</v>
      </c>
      <c r="U10" s="33">
        <v>893</v>
      </c>
      <c r="V10" s="21">
        <v>125020</v>
      </c>
      <c r="W10" s="21">
        <v>20</v>
      </c>
      <c r="X10" s="21">
        <v>320</v>
      </c>
      <c r="Y10" s="21">
        <v>8000</v>
      </c>
    </row>
    <row r="11" s="2" customFormat="1" ht="27.95" customHeight="1" spans="1:25">
      <c r="A11" s="21">
        <v>6</v>
      </c>
      <c r="B11" s="21" t="s">
        <v>24</v>
      </c>
      <c r="C11" s="21">
        <v>1516</v>
      </c>
      <c r="D11" s="26">
        <f t="shared" si="4"/>
        <v>1174817</v>
      </c>
      <c r="E11" s="21">
        <f t="shared" si="1"/>
        <v>1213</v>
      </c>
      <c r="F11" s="21">
        <f t="shared" si="2"/>
        <v>986352</v>
      </c>
      <c r="G11" s="21">
        <v>211</v>
      </c>
      <c r="H11" s="21">
        <v>113940</v>
      </c>
      <c r="I11" s="21">
        <v>71</v>
      </c>
      <c r="J11" s="21">
        <v>30672</v>
      </c>
      <c r="K11" s="21">
        <v>64</v>
      </c>
      <c r="L11" s="21">
        <v>17280</v>
      </c>
      <c r="M11" s="21">
        <v>693</v>
      </c>
      <c r="N11" s="21">
        <v>748440</v>
      </c>
      <c r="O11" s="21">
        <v>2</v>
      </c>
      <c r="P11" s="21">
        <v>1296</v>
      </c>
      <c r="Q11" s="21">
        <v>172</v>
      </c>
      <c r="R11" s="21">
        <v>74724</v>
      </c>
      <c r="S11" s="21">
        <f t="shared" si="3"/>
        <v>1260</v>
      </c>
      <c r="T11" s="21">
        <f t="shared" si="0"/>
        <v>188465</v>
      </c>
      <c r="U11" s="21">
        <v>1211</v>
      </c>
      <c r="V11" s="21">
        <v>169540</v>
      </c>
      <c r="W11" s="21">
        <v>49</v>
      </c>
      <c r="X11" s="21">
        <v>757</v>
      </c>
      <c r="Y11" s="21">
        <v>18925</v>
      </c>
    </row>
    <row r="12" s="1" customFormat="1" ht="27.95" customHeight="1" spans="1:25">
      <c r="A12" s="21">
        <v>7</v>
      </c>
      <c r="B12" s="21" t="s">
        <v>25</v>
      </c>
      <c r="C12" s="21">
        <v>1146</v>
      </c>
      <c r="D12" s="21">
        <f t="shared" si="4"/>
        <v>901464</v>
      </c>
      <c r="E12" s="21">
        <v>888</v>
      </c>
      <c r="F12" s="21">
        <v>754434</v>
      </c>
      <c r="G12" s="21">
        <v>129</v>
      </c>
      <c r="H12" s="21">
        <v>69660</v>
      </c>
      <c r="I12" s="21">
        <v>58</v>
      </c>
      <c r="J12" s="21">
        <v>25056</v>
      </c>
      <c r="K12" s="21">
        <v>37</v>
      </c>
      <c r="L12" s="21">
        <v>9990</v>
      </c>
      <c r="M12" s="21">
        <v>560</v>
      </c>
      <c r="N12" s="21">
        <v>604800</v>
      </c>
      <c r="O12" s="21">
        <v>0</v>
      </c>
      <c r="P12" s="21">
        <v>0</v>
      </c>
      <c r="Q12" s="21">
        <v>104</v>
      </c>
      <c r="R12" s="21">
        <v>44928</v>
      </c>
      <c r="S12" s="21">
        <v>984</v>
      </c>
      <c r="T12" s="21">
        <v>147030</v>
      </c>
      <c r="U12" s="21">
        <v>947</v>
      </c>
      <c r="V12" s="21">
        <v>132580</v>
      </c>
      <c r="W12" s="21">
        <v>37</v>
      </c>
      <c r="X12" s="21">
        <v>578</v>
      </c>
      <c r="Y12" s="21">
        <v>14450</v>
      </c>
    </row>
    <row r="13" s="1" customFormat="1" ht="27.95" customHeight="1" spans="1:25">
      <c r="A13" s="21">
        <v>8</v>
      </c>
      <c r="B13" s="21" t="s">
        <v>26</v>
      </c>
      <c r="C13" s="21">
        <v>1263</v>
      </c>
      <c r="D13" s="21">
        <f t="shared" si="4"/>
        <v>716180</v>
      </c>
      <c r="E13" s="21">
        <f t="shared" si="1"/>
        <v>666</v>
      </c>
      <c r="F13" s="21">
        <f t="shared" si="2"/>
        <v>555390</v>
      </c>
      <c r="G13" s="21">
        <v>98</v>
      </c>
      <c r="H13" s="21">
        <v>52920</v>
      </c>
      <c r="I13" s="21">
        <v>51</v>
      </c>
      <c r="J13" s="21">
        <v>22032</v>
      </c>
      <c r="K13" s="21">
        <v>17</v>
      </c>
      <c r="L13" s="21">
        <v>4590</v>
      </c>
      <c r="M13" s="21">
        <v>399</v>
      </c>
      <c r="N13" s="21">
        <v>430920</v>
      </c>
      <c r="O13" s="21">
        <v>6</v>
      </c>
      <c r="P13" s="21">
        <v>3888</v>
      </c>
      <c r="Q13" s="21">
        <v>95</v>
      </c>
      <c r="R13" s="21">
        <v>41040</v>
      </c>
      <c r="S13" s="21">
        <f t="shared" si="3"/>
        <v>1115</v>
      </c>
      <c r="T13" s="21">
        <f>V13+Y13</f>
        <v>160790</v>
      </c>
      <c r="U13" s="21">
        <v>1096</v>
      </c>
      <c r="V13" s="21">
        <v>153440</v>
      </c>
      <c r="W13" s="21">
        <v>19</v>
      </c>
      <c r="X13" s="21">
        <v>294</v>
      </c>
      <c r="Y13" s="21">
        <v>7350</v>
      </c>
    </row>
    <row r="14" s="1" customFormat="1" ht="27.95" customHeight="1" spans="1:25">
      <c r="A14" s="21">
        <v>9</v>
      </c>
      <c r="B14" s="21" t="s">
        <v>27</v>
      </c>
      <c r="C14" s="21">
        <v>29</v>
      </c>
      <c r="D14" s="21">
        <v>8176</v>
      </c>
      <c r="E14" s="23">
        <v>8</v>
      </c>
      <c r="F14" s="21">
        <v>4536</v>
      </c>
      <c r="G14" s="21">
        <v>4</v>
      </c>
      <c r="H14" s="21">
        <v>2160</v>
      </c>
      <c r="I14" s="21">
        <v>1</v>
      </c>
      <c r="J14" s="21">
        <v>432</v>
      </c>
      <c r="K14" s="21">
        <v>0</v>
      </c>
      <c r="L14" s="21">
        <v>0</v>
      </c>
      <c r="M14" s="21">
        <v>1</v>
      </c>
      <c r="N14" s="21">
        <v>1080</v>
      </c>
      <c r="O14" s="21">
        <v>0</v>
      </c>
      <c r="P14" s="21">
        <v>0</v>
      </c>
      <c r="Q14" s="21">
        <v>2</v>
      </c>
      <c r="R14" s="21">
        <v>864</v>
      </c>
      <c r="S14" s="21">
        <v>26</v>
      </c>
      <c r="T14" s="21">
        <v>3640</v>
      </c>
      <c r="U14" s="21">
        <v>26</v>
      </c>
      <c r="V14" s="21">
        <v>3640</v>
      </c>
      <c r="W14" s="23">
        <v>0</v>
      </c>
      <c r="X14" s="23">
        <v>0</v>
      </c>
      <c r="Y14" s="23">
        <v>0</v>
      </c>
    </row>
    <row r="15" ht="27.95" customHeight="1" spans="1:25">
      <c r="A15" s="21" t="s">
        <v>28</v>
      </c>
      <c r="B15" s="21"/>
      <c r="C15" s="21">
        <f t="shared" ref="C15:Y15" si="5">SUM(C6:C14)</f>
        <v>10107</v>
      </c>
      <c r="D15" s="22">
        <f t="shared" si="5"/>
        <v>7186087</v>
      </c>
      <c r="E15" s="21">
        <f t="shared" si="5"/>
        <v>7077</v>
      </c>
      <c r="F15" s="22">
        <f t="shared" si="5"/>
        <v>5913852</v>
      </c>
      <c r="G15" s="21">
        <f t="shared" si="5"/>
        <v>1096</v>
      </c>
      <c r="H15" s="21">
        <f t="shared" si="5"/>
        <v>591840</v>
      </c>
      <c r="I15" s="21">
        <f t="shared" si="5"/>
        <v>516</v>
      </c>
      <c r="J15" s="23">
        <f t="shared" si="5"/>
        <v>222912</v>
      </c>
      <c r="K15" s="21">
        <f t="shared" si="5"/>
        <v>292</v>
      </c>
      <c r="L15" s="22">
        <f t="shared" si="5"/>
        <v>78840</v>
      </c>
      <c r="M15" s="21">
        <f t="shared" si="5"/>
        <v>4293</v>
      </c>
      <c r="N15" s="23">
        <f t="shared" si="5"/>
        <v>4636440</v>
      </c>
      <c r="O15" s="21">
        <f t="shared" si="5"/>
        <v>15</v>
      </c>
      <c r="P15" s="23">
        <f t="shared" si="5"/>
        <v>9720</v>
      </c>
      <c r="Q15" s="21">
        <f t="shared" si="5"/>
        <v>865</v>
      </c>
      <c r="R15" s="23">
        <f t="shared" si="5"/>
        <v>374100</v>
      </c>
      <c r="S15" s="23">
        <f t="shared" si="5"/>
        <v>8671</v>
      </c>
      <c r="T15" s="23">
        <f t="shared" si="5"/>
        <v>1272235</v>
      </c>
      <c r="U15" s="21">
        <f t="shared" si="5"/>
        <v>8444</v>
      </c>
      <c r="V15" s="23">
        <f t="shared" si="5"/>
        <v>1182160</v>
      </c>
      <c r="W15" s="21">
        <f t="shared" si="5"/>
        <v>227</v>
      </c>
      <c r="X15" s="23">
        <f t="shared" si="5"/>
        <v>3603</v>
      </c>
      <c r="Y15" s="23">
        <f t="shared" si="5"/>
        <v>90075</v>
      </c>
    </row>
    <row r="16" s="3" customFormat="1" ht="18.75" customHeight="1" spans="1:25">
      <c r="A16" s="27" t="s">
        <v>29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ht="17" customHeight="1"/>
    <row r="20" spans="1:2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</sheetData>
  <mergeCells count="19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6:Y16"/>
    <mergeCell ref="A20:W20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2024-07-08T08:34:24Z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11</vt:lpwstr>
  </property>
  <property fmtid="{D5CDD505-2E9C-101B-9397-08002B2CF9AE}" pid="4" name="ICV">
    <vt:lpwstr>0FA5AF3DAAA74B8C992FCFDECD4669C2</vt:lpwstr>
  </property>
</Properties>
</file>