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<sst xmlns="http://schemas.openxmlformats.org/spreadsheetml/2006/main" count="51" uniqueCount="30">
  <si>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2024年10月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</si>
  <si>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    审核单位（盖章）： 溧水区财政局                      填报时间：2024.10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</si>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</sst>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workbookViewId="0">
      <selection activeCell="S12" sqref="S12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9"/>
      <c r="S3" s="30" t="s">
        <v>6</v>
      </c>
      <c r="T3" s="30"/>
      <c r="U3" s="30"/>
      <c r="V3" s="30"/>
      <c r="W3" s="30"/>
      <c r="X3" s="30"/>
      <c r="Y3" s="30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8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2">
        <v>1644</v>
      </c>
      <c r="D6" s="22">
        <f t="shared" ref="D6:D10" si="0">F6+T6</f>
        <v>950962</v>
      </c>
      <c r="E6" s="22">
        <f>G6+I6+K6+M6+O6+Q6</f>
        <v>838</v>
      </c>
      <c r="F6" s="22">
        <f>H6+J6+L6+N6+P6+R6</f>
        <v>720522</v>
      </c>
      <c r="G6" s="22">
        <v>141</v>
      </c>
      <c r="H6" s="22">
        <v>76140</v>
      </c>
      <c r="I6" s="22">
        <v>53</v>
      </c>
      <c r="J6" s="22">
        <v>22896</v>
      </c>
      <c r="K6" s="22">
        <v>21</v>
      </c>
      <c r="L6" s="22">
        <v>5670</v>
      </c>
      <c r="M6" s="22">
        <v>535</v>
      </c>
      <c r="N6" s="22">
        <v>577800</v>
      </c>
      <c r="O6" s="22">
        <v>0</v>
      </c>
      <c r="P6" s="22">
        <v>0</v>
      </c>
      <c r="Q6" s="22">
        <v>88</v>
      </c>
      <c r="R6" s="22">
        <v>38016</v>
      </c>
      <c r="S6" s="22">
        <f>U6+W6</f>
        <v>1541</v>
      </c>
      <c r="T6" s="22">
        <f>V6+Y6</f>
        <v>230440</v>
      </c>
      <c r="U6" s="22">
        <v>1485</v>
      </c>
      <c r="V6" s="22">
        <v>208040</v>
      </c>
      <c r="W6" s="22">
        <v>56</v>
      </c>
      <c r="X6" s="22">
        <v>896</v>
      </c>
      <c r="Y6" s="22">
        <v>22400</v>
      </c>
    </row>
    <row r="7" s="1" customFormat="1" ht="27.95" customHeight="1" spans="1:25">
      <c r="A7" s="21">
        <v>2</v>
      </c>
      <c r="B7" s="21" t="s">
        <v>20</v>
      </c>
      <c r="C7" s="22">
        <v>1205</v>
      </c>
      <c r="D7" s="22">
        <f t="shared" si="0"/>
        <v>868758</v>
      </c>
      <c r="E7" s="22">
        <f>G7+I7+K7+M7+O7+Q7</f>
        <v>899</v>
      </c>
      <c r="F7" s="22">
        <f>H7+J7+L7+N7+P7+R7</f>
        <v>725058</v>
      </c>
      <c r="G7" s="22">
        <v>133</v>
      </c>
      <c r="H7" s="22">
        <f>G7*540</f>
        <v>71820</v>
      </c>
      <c r="I7" s="22">
        <v>97</v>
      </c>
      <c r="J7" s="22">
        <f>I7*432</f>
        <v>41904</v>
      </c>
      <c r="K7" s="22">
        <v>49</v>
      </c>
      <c r="L7" s="22">
        <f>K7*270</f>
        <v>13230</v>
      </c>
      <c r="M7" s="22">
        <v>509</v>
      </c>
      <c r="N7" s="22">
        <f>M7*1080</f>
        <v>549720</v>
      </c>
      <c r="O7" s="22">
        <v>2</v>
      </c>
      <c r="P7" s="22">
        <v>1296</v>
      </c>
      <c r="Q7" s="22">
        <v>109</v>
      </c>
      <c r="R7" s="22">
        <f>Q7*432</f>
        <v>47088</v>
      </c>
      <c r="S7" s="22">
        <f>U7+W7</f>
        <v>982</v>
      </c>
      <c r="T7" s="22">
        <f>V7+Y7</f>
        <v>143700</v>
      </c>
      <c r="U7" s="22">
        <v>955</v>
      </c>
      <c r="V7" s="22">
        <v>133700</v>
      </c>
      <c r="W7" s="22">
        <v>27</v>
      </c>
      <c r="X7" s="22">
        <v>400</v>
      </c>
      <c r="Y7" s="22">
        <f>25*X7</f>
        <v>10000</v>
      </c>
    </row>
    <row r="8" s="1" customFormat="1" ht="27.95" customHeight="1" spans="1:25">
      <c r="A8" s="21">
        <v>3</v>
      </c>
      <c r="B8" s="21" t="s">
        <v>21</v>
      </c>
      <c r="C8" s="22">
        <v>978</v>
      </c>
      <c r="D8" s="22">
        <v>770873</v>
      </c>
      <c r="E8" s="22">
        <v>781</v>
      </c>
      <c r="F8" s="22">
        <v>652428</v>
      </c>
      <c r="G8" s="22">
        <v>121</v>
      </c>
      <c r="H8" s="22">
        <v>65340</v>
      </c>
      <c r="I8" s="22">
        <v>58</v>
      </c>
      <c r="J8" s="22">
        <v>25056</v>
      </c>
      <c r="K8" s="22">
        <v>40</v>
      </c>
      <c r="L8" s="22">
        <v>10800</v>
      </c>
      <c r="M8" s="22">
        <v>474</v>
      </c>
      <c r="N8" s="22">
        <v>511920</v>
      </c>
      <c r="O8" s="22">
        <v>6</v>
      </c>
      <c r="P8" s="22">
        <v>3888</v>
      </c>
      <c r="Q8" s="22">
        <v>82</v>
      </c>
      <c r="R8" s="22">
        <v>35424</v>
      </c>
      <c r="S8" s="22">
        <v>815</v>
      </c>
      <c r="T8" s="22">
        <v>118445</v>
      </c>
      <c r="U8" s="22">
        <v>798</v>
      </c>
      <c r="V8" s="22">
        <v>111720</v>
      </c>
      <c r="W8" s="22">
        <v>17</v>
      </c>
      <c r="X8" s="22">
        <v>269</v>
      </c>
      <c r="Y8" s="22">
        <v>6725</v>
      </c>
    </row>
    <row r="9" s="1" customFormat="1" ht="27.95" customHeight="1" spans="1:25">
      <c r="A9" s="21">
        <v>4</v>
      </c>
      <c r="B9" s="21" t="s">
        <v>22</v>
      </c>
      <c r="C9" s="22">
        <v>1263</v>
      </c>
      <c r="D9" s="22">
        <f>H9+J9+L9+N9+P9+R9+V9+Y9</f>
        <v>965902</v>
      </c>
      <c r="E9" s="22">
        <f t="shared" ref="E9:E13" si="1">G9+I9+K9+M9+O9+Q9</f>
        <v>962</v>
      </c>
      <c r="F9" s="22">
        <f t="shared" ref="F9:F13" si="2">H9+J9+L9+N9+P9+R9</f>
        <v>815022</v>
      </c>
      <c r="G9" s="22">
        <v>145</v>
      </c>
      <c r="H9" s="22">
        <f>G9*540</f>
        <v>78300</v>
      </c>
      <c r="I9" s="22">
        <v>84</v>
      </c>
      <c r="J9" s="22">
        <f>I9*432</f>
        <v>36288</v>
      </c>
      <c r="K9" s="22">
        <v>47</v>
      </c>
      <c r="L9" s="22">
        <f>K9*270</f>
        <v>12690</v>
      </c>
      <c r="M9" s="22">
        <v>604</v>
      </c>
      <c r="N9" s="22">
        <f>M9*1080</f>
        <v>652320</v>
      </c>
      <c r="O9" s="22">
        <v>0</v>
      </c>
      <c r="P9" s="22">
        <v>0</v>
      </c>
      <c r="Q9" s="22">
        <v>82</v>
      </c>
      <c r="R9" s="22">
        <f>Q9*432</f>
        <v>35424</v>
      </c>
      <c r="S9" s="22">
        <f t="shared" ref="S9:S13" si="3">U9+W9</f>
        <v>1060</v>
      </c>
      <c r="T9" s="22">
        <f t="shared" ref="T9:T13" si="4">V9+Y9</f>
        <v>150880</v>
      </c>
      <c r="U9" s="22">
        <v>1051</v>
      </c>
      <c r="V9" s="22">
        <f>U9*140+140</f>
        <v>147280</v>
      </c>
      <c r="W9" s="22">
        <v>9</v>
      </c>
      <c r="X9" s="22">
        <v>144</v>
      </c>
      <c r="Y9" s="22">
        <v>3600</v>
      </c>
    </row>
    <row r="10" s="1" customFormat="1" ht="27.95" customHeight="1" spans="1:25">
      <c r="A10" s="21">
        <v>5</v>
      </c>
      <c r="B10" s="23" t="s">
        <v>23</v>
      </c>
      <c r="C10" s="22">
        <v>1104</v>
      </c>
      <c r="D10" s="22">
        <f t="shared" si="0"/>
        <v>804151</v>
      </c>
      <c r="E10" s="22">
        <f t="shared" si="1"/>
        <v>811</v>
      </c>
      <c r="F10" s="22">
        <f t="shared" si="2"/>
        <v>670356</v>
      </c>
      <c r="G10" s="22">
        <v>124</v>
      </c>
      <c r="H10" s="22">
        <v>66960</v>
      </c>
      <c r="I10" s="22">
        <v>61</v>
      </c>
      <c r="J10" s="22">
        <v>26352</v>
      </c>
      <c r="K10" s="22">
        <v>30</v>
      </c>
      <c r="L10" s="22">
        <v>8100</v>
      </c>
      <c r="M10" s="22">
        <v>480</v>
      </c>
      <c r="N10" s="22">
        <v>518400</v>
      </c>
      <c r="O10" s="22">
        <v>0</v>
      </c>
      <c r="P10" s="22">
        <v>0</v>
      </c>
      <c r="Q10" s="22">
        <v>116</v>
      </c>
      <c r="R10" s="22">
        <v>50544</v>
      </c>
      <c r="S10" s="22">
        <v>919</v>
      </c>
      <c r="T10" s="22">
        <f t="shared" si="4"/>
        <v>133795</v>
      </c>
      <c r="U10" s="22">
        <v>900</v>
      </c>
      <c r="V10" s="22">
        <v>126420</v>
      </c>
      <c r="W10" s="22">
        <v>19</v>
      </c>
      <c r="X10" s="22">
        <v>295</v>
      </c>
      <c r="Y10" s="22">
        <v>7375</v>
      </c>
    </row>
    <row r="11" s="2" customFormat="1" ht="27.95" customHeight="1" spans="1:25">
      <c r="A11" s="21">
        <v>6</v>
      </c>
      <c r="B11" s="21" t="s">
        <v>24</v>
      </c>
      <c r="C11" s="22">
        <v>1515</v>
      </c>
      <c r="D11" s="22">
        <f t="shared" ref="D11:D13" si="5">F11+T11</f>
        <v>1164238</v>
      </c>
      <c r="E11" s="22">
        <f t="shared" si="1"/>
        <v>1205</v>
      </c>
      <c r="F11" s="22">
        <f t="shared" si="2"/>
        <v>977778</v>
      </c>
      <c r="G11" s="22">
        <v>208</v>
      </c>
      <c r="H11" s="22">
        <v>112320</v>
      </c>
      <c r="I11" s="22">
        <v>71</v>
      </c>
      <c r="J11" s="22">
        <v>30672</v>
      </c>
      <c r="K11" s="22">
        <v>63</v>
      </c>
      <c r="L11" s="22">
        <v>17010</v>
      </c>
      <c r="M11" s="22">
        <v>686</v>
      </c>
      <c r="N11" s="22">
        <v>740880</v>
      </c>
      <c r="O11" s="22">
        <v>2</v>
      </c>
      <c r="P11" s="22">
        <v>1296</v>
      </c>
      <c r="Q11" s="22">
        <v>175</v>
      </c>
      <c r="R11" s="22">
        <v>75600</v>
      </c>
      <c r="S11" s="22">
        <f t="shared" si="3"/>
        <v>1252</v>
      </c>
      <c r="T11" s="22">
        <f t="shared" si="4"/>
        <v>186460</v>
      </c>
      <c r="U11" s="22">
        <v>1209</v>
      </c>
      <c r="V11" s="22">
        <v>169260</v>
      </c>
      <c r="W11" s="22">
        <v>43</v>
      </c>
      <c r="X11" s="22">
        <v>688</v>
      </c>
      <c r="Y11" s="22">
        <v>17200</v>
      </c>
    </row>
    <row r="12" s="1" customFormat="1" ht="27.95" customHeight="1" spans="1:25">
      <c r="A12" s="21">
        <v>7</v>
      </c>
      <c r="B12" s="21" t="s">
        <v>25</v>
      </c>
      <c r="C12" s="22">
        <v>1146</v>
      </c>
      <c r="D12" s="22">
        <f t="shared" si="5"/>
        <v>892129</v>
      </c>
      <c r="E12" s="22">
        <f t="shared" si="1"/>
        <v>883</v>
      </c>
      <c r="F12" s="22">
        <v>747414</v>
      </c>
      <c r="G12" s="22">
        <v>129</v>
      </c>
      <c r="H12" s="22">
        <v>69660</v>
      </c>
      <c r="I12" s="22">
        <v>59</v>
      </c>
      <c r="J12" s="22">
        <v>25488</v>
      </c>
      <c r="K12" s="22">
        <v>39</v>
      </c>
      <c r="L12" s="22">
        <v>10530</v>
      </c>
      <c r="M12" s="22">
        <v>553</v>
      </c>
      <c r="N12" s="22">
        <v>597240</v>
      </c>
      <c r="O12" s="22">
        <v>0</v>
      </c>
      <c r="P12" s="22">
        <v>0</v>
      </c>
      <c r="Q12" s="22">
        <v>103</v>
      </c>
      <c r="R12" s="22">
        <v>44496</v>
      </c>
      <c r="S12" s="22">
        <f t="shared" si="3"/>
        <v>977</v>
      </c>
      <c r="T12" s="22">
        <v>144715</v>
      </c>
      <c r="U12" s="22">
        <v>945</v>
      </c>
      <c r="V12" s="22">
        <v>132440</v>
      </c>
      <c r="W12" s="22">
        <v>32</v>
      </c>
      <c r="X12" s="22">
        <v>491</v>
      </c>
      <c r="Y12" s="22">
        <v>12275</v>
      </c>
    </row>
    <row r="13" s="1" customFormat="1" ht="27.95" customHeight="1" spans="1:25">
      <c r="A13" s="21">
        <v>8</v>
      </c>
      <c r="B13" s="21" t="s">
        <v>26</v>
      </c>
      <c r="C13" s="22">
        <v>1269</v>
      </c>
      <c r="D13" s="22">
        <f t="shared" si="5"/>
        <v>717224</v>
      </c>
      <c r="E13" s="22">
        <f t="shared" si="1"/>
        <v>672</v>
      </c>
      <c r="F13" s="22">
        <f t="shared" si="2"/>
        <v>557064</v>
      </c>
      <c r="G13" s="22">
        <v>103</v>
      </c>
      <c r="H13" s="22">
        <v>55620</v>
      </c>
      <c r="I13" s="22">
        <v>52</v>
      </c>
      <c r="J13" s="22">
        <v>22464</v>
      </c>
      <c r="K13" s="22">
        <v>18</v>
      </c>
      <c r="L13" s="22">
        <v>4860</v>
      </c>
      <c r="M13" s="22">
        <v>397</v>
      </c>
      <c r="N13" s="22">
        <v>428760</v>
      </c>
      <c r="O13" s="22">
        <v>6</v>
      </c>
      <c r="P13" s="22">
        <v>3888</v>
      </c>
      <c r="Q13" s="22">
        <v>96</v>
      </c>
      <c r="R13" s="22">
        <v>41472</v>
      </c>
      <c r="S13" s="22">
        <f t="shared" si="3"/>
        <v>1115</v>
      </c>
      <c r="T13" s="22">
        <f t="shared" si="4"/>
        <v>160160</v>
      </c>
      <c r="U13" s="22">
        <v>1099</v>
      </c>
      <c r="V13" s="22">
        <v>153860</v>
      </c>
      <c r="W13" s="22">
        <v>16</v>
      </c>
      <c r="X13" s="22">
        <v>252</v>
      </c>
      <c r="Y13" s="22">
        <v>6300</v>
      </c>
    </row>
    <row r="14" s="1" customFormat="1" ht="27.95" customHeight="1" spans="1:25">
      <c r="A14" s="21">
        <v>9</v>
      </c>
      <c r="B14" s="21" t="s">
        <v>27</v>
      </c>
      <c r="C14" s="22">
        <v>28</v>
      </c>
      <c r="D14" s="22">
        <v>8036</v>
      </c>
      <c r="E14" s="22">
        <v>8</v>
      </c>
      <c r="F14" s="22">
        <v>4536</v>
      </c>
      <c r="G14" s="22">
        <v>4</v>
      </c>
      <c r="H14" s="22">
        <v>2160</v>
      </c>
      <c r="I14" s="22">
        <v>1</v>
      </c>
      <c r="J14" s="22">
        <v>432</v>
      </c>
      <c r="K14" s="22">
        <v>0</v>
      </c>
      <c r="L14" s="22">
        <v>0</v>
      </c>
      <c r="M14" s="22">
        <v>1</v>
      </c>
      <c r="N14" s="22">
        <v>1080</v>
      </c>
      <c r="O14" s="22">
        <v>0</v>
      </c>
      <c r="P14" s="22">
        <v>0</v>
      </c>
      <c r="Q14" s="22">
        <v>2</v>
      </c>
      <c r="R14" s="22">
        <v>864</v>
      </c>
      <c r="S14" s="22">
        <v>25</v>
      </c>
      <c r="T14" s="22">
        <v>3500</v>
      </c>
      <c r="U14" s="22">
        <v>25</v>
      </c>
      <c r="V14" s="22">
        <v>3500</v>
      </c>
      <c r="W14" s="22">
        <v>0</v>
      </c>
      <c r="X14" s="22">
        <v>0</v>
      </c>
      <c r="Y14" s="22">
        <v>0</v>
      </c>
    </row>
    <row r="15" ht="27.95" customHeight="1" spans="1:25">
      <c r="A15" s="21" t="s">
        <v>28</v>
      </c>
      <c r="B15" s="21"/>
      <c r="C15" s="21">
        <f t="shared" ref="C15:Y15" si="6">SUM(C6:C14)</f>
        <v>10152</v>
      </c>
      <c r="D15" s="24">
        <f t="shared" si="6"/>
        <v>7142273</v>
      </c>
      <c r="E15" s="21">
        <f t="shared" si="6"/>
        <v>7059</v>
      </c>
      <c r="F15" s="24">
        <f t="shared" si="6"/>
        <v>5870178</v>
      </c>
      <c r="G15" s="21">
        <f t="shared" si="6"/>
        <v>1108</v>
      </c>
      <c r="H15" s="21">
        <f t="shared" si="6"/>
        <v>598320</v>
      </c>
      <c r="I15" s="21">
        <f t="shared" si="6"/>
        <v>536</v>
      </c>
      <c r="J15" s="22">
        <f t="shared" si="6"/>
        <v>231552</v>
      </c>
      <c r="K15" s="21">
        <f t="shared" si="6"/>
        <v>307</v>
      </c>
      <c r="L15" s="24">
        <f t="shared" si="6"/>
        <v>82890</v>
      </c>
      <c r="M15" s="21">
        <f t="shared" si="6"/>
        <v>4239</v>
      </c>
      <c r="N15" s="22">
        <f t="shared" si="6"/>
        <v>4578120</v>
      </c>
      <c r="O15" s="21">
        <f t="shared" si="6"/>
        <v>16</v>
      </c>
      <c r="P15" s="22">
        <f t="shared" si="6"/>
        <v>10368</v>
      </c>
      <c r="Q15" s="21">
        <f t="shared" si="6"/>
        <v>853</v>
      </c>
      <c r="R15" s="22">
        <f t="shared" si="6"/>
        <v>368928</v>
      </c>
      <c r="S15" s="22">
        <f t="shared" si="6"/>
        <v>8686</v>
      </c>
      <c r="T15" s="22">
        <f t="shared" si="6"/>
        <v>1272095</v>
      </c>
      <c r="U15" s="21">
        <f t="shared" si="6"/>
        <v>8467</v>
      </c>
      <c r="V15" s="22">
        <f t="shared" si="6"/>
        <v>1186220</v>
      </c>
      <c r="W15" s="21">
        <f t="shared" si="6"/>
        <v>219</v>
      </c>
      <c r="X15" s="22">
        <f t="shared" si="6"/>
        <v>3435</v>
      </c>
      <c r="Y15" s="22">
        <f t="shared" si="6"/>
        <v>85875</v>
      </c>
    </row>
    <row r="16" s="3" customFormat="1" ht="18.75" customHeight="1" spans="1:25">
      <c r="A16" s="25" t="s">
        <v>29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17" customHeight="1"/>
    <row r="20" spans="1:2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2" spans="1:2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</sheetData>
  <mergeCells count="20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22:U22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2024-10-10T08:00:37Z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