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<sst xmlns="http://schemas.openxmlformats.org/spreadsheetml/2006/main" count="51" uniqueCount="30">
  <si>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2024年11月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</si>
  <si>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    审核单位（盖章）： 溧水区财政局                      填报时间：2024.11 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</si>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</sst>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 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3" fillId="34" borderId="0" applyNumberFormat="0" applyBorder="0" applyAlignment="0" applyProtection="0">
      <alignment vertical="center"/>
    </xf>
    <xf numFmtId="0" fontId="34" fillId="0" borderId="0"/>
    <xf numFmtId="0" fontId="3" fillId="0" borderId="0"/>
    <xf numFmtId="0" fontId="35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workbookViewId="0">
      <selection activeCell="Q15" sqref="Q15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2.875" style="4" customWidth="1"/>
    <col min="5" max="5" width="5" style="4" customWidth="1"/>
    <col min="6" max="6" width="12.37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1"/>
      <c r="S3" s="32" t="s">
        <v>6</v>
      </c>
      <c r="T3" s="32"/>
      <c r="U3" s="32"/>
      <c r="V3" s="32"/>
      <c r="W3" s="32"/>
      <c r="X3" s="32"/>
      <c r="Y3" s="32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30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1644</v>
      </c>
      <c r="D6" s="22">
        <f>F6+T6</f>
        <v>946350</v>
      </c>
      <c r="E6" s="21">
        <f>G6+I6+K6+M6+O6+Q6</f>
        <v>836</v>
      </c>
      <c r="F6" s="22">
        <f>H6+J6+L6+N6+P6+R6</f>
        <v>716310</v>
      </c>
      <c r="G6" s="21">
        <v>146</v>
      </c>
      <c r="H6" s="21">
        <v>78840</v>
      </c>
      <c r="I6" s="21">
        <v>55</v>
      </c>
      <c r="J6" s="23">
        <v>23760</v>
      </c>
      <c r="K6" s="21">
        <v>21</v>
      </c>
      <c r="L6" s="22">
        <v>5670</v>
      </c>
      <c r="M6" s="21">
        <v>529</v>
      </c>
      <c r="N6" s="23">
        <v>571320</v>
      </c>
      <c r="O6" s="21">
        <v>0</v>
      </c>
      <c r="P6" s="23">
        <v>0</v>
      </c>
      <c r="Q6" s="21">
        <v>85</v>
      </c>
      <c r="R6" s="23">
        <v>36720</v>
      </c>
      <c r="S6" s="23">
        <f>U6+W6</f>
        <v>1541</v>
      </c>
      <c r="T6" s="23">
        <f>V6+Y6</f>
        <v>230040</v>
      </c>
      <c r="U6" s="21">
        <v>1486</v>
      </c>
      <c r="V6" s="23">
        <v>208040</v>
      </c>
      <c r="W6" s="21">
        <v>55</v>
      </c>
      <c r="X6" s="23">
        <v>880</v>
      </c>
      <c r="Y6" s="23">
        <v>22000</v>
      </c>
    </row>
    <row r="7" s="1" customFormat="1" ht="27.95" customHeight="1" spans="1:25">
      <c r="A7" s="21">
        <v>2</v>
      </c>
      <c r="B7" s="21" t="s">
        <v>20</v>
      </c>
      <c r="C7" s="21">
        <v>1207</v>
      </c>
      <c r="D7" s="21">
        <f>F7+T7</f>
        <v>867958</v>
      </c>
      <c r="E7" s="21">
        <f>G7+I7+K7+M7+O7+Q7</f>
        <v>898</v>
      </c>
      <c r="F7" s="21">
        <f>H7+J7+L7+N7+P7+R7</f>
        <v>723978</v>
      </c>
      <c r="G7" s="21">
        <v>133</v>
      </c>
      <c r="H7" s="22">
        <f>G7*540</f>
        <v>71820</v>
      </c>
      <c r="I7" s="21">
        <v>97</v>
      </c>
      <c r="J7" s="23">
        <f>I7*432</f>
        <v>41904</v>
      </c>
      <c r="K7" s="21">
        <v>49</v>
      </c>
      <c r="L7" s="23">
        <f>K7*270</f>
        <v>13230</v>
      </c>
      <c r="M7" s="21">
        <v>508</v>
      </c>
      <c r="N7" s="23">
        <f>M7*1080</f>
        <v>548640</v>
      </c>
      <c r="O7" s="21">
        <v>2</v>
      </c>
      <c r="P7" s="23">
        <v>1296</v>
      </c>
      <c r="Q7" s="21">
        <v>109</v>
      </c>
      <c r="R7" s="23">
        <f>Q7*432</f>
        <v>47088</v>
      </c>
      <c r="S7" s="21">
        <f>U7+W7</f>
        <v>982</v>
      </c>
      <c r="T7" s="21">
        <f>V7+Y7</f>
        <v>143980</v>
      </c>
      <c r="U7" s="21">
        <v>957</v>
      </c>
      <c r="V7" s="23">
        <f>U7*140</f>
        <v>133980</v>
      </c>
      <c r="W7" s="21">
        <v>25</v>
      </c>
      <c r="X7" s="23">
        <v>400</v>
      </c>
      <c r="Y7" s="21">
        <f>25*X7</f>
        <v>10000</v>
      </c>
    </row>
    <row r="8" s="1" customFormat="1" ht="27.95" customHeight="1" spans="1:25">
      <c r="A8" s="21">
        <v>3</v>
      </c>
      <c r="B8" s="21" t="s">
        <v>21</v>
      </c>
      <c r="C8" s="21">
        <v>990</v>
      </c>
      <c r="D8" s="23">
        <v>772066</v>
      </c>
      <c r="E8" s="24">
        <v>782</v>
      </c>
      <c r="F8" s="24">
        <v>651456</v>
      </c>
      <c r="G8" s="24">
        <v>123</v>
      </c>
      <c r="H8" s="24">
        <v>66420</v>
      </c>
      <c r="I8" s="24">
        <v>57</v>
      </c>
      <c r="J8" s="24">
        <v>24624</v>
      </c>
      <c r="K8" s="24">
        <v>42</v>
      </c>
      <c r="L8" s="24">
        <v>11340</v>
      </c>
      <c r="M8" s="24">
        <v>472</v>
      </c>
      <c r="N8" s="24">
        <v>509760</v>
      </c>
      <c r="O8" s="24">
        <v>6</v>
      </c>
      <c r="P8" s="24">
        <v>3888</v>
      </c>
      <c r="Q8" s="24">
        <v>82</v>
      </c>
      <c r="R8" s="24">
        <v>35424</v>
      </c>
      <c r="S8" s="24">
        <v>828</v>
      </c>
      <c r="T8" s="24">
        <v>120610</v>
      </c>
      <c r="U8" s="24">
        <v>809</v>
      </c>
      <c r="V8" s="24">
        <v>113260</v>
      </c>
      <c r="W8" s="24">
        <v>19</v>
      </c>
      <c r="X8" s="24">
        <v>294</v>
      </c>
      <c r="Y8" s="23">
        <v>7350</v>
      </c>
    </row>
    <row r="9" s="1" customFormat="1" ht="27.95" customHeight="1" spans="1:25">
      <c r="A9" s="21">
        <v>4</v>
      </c>
      <c r="B9" s="21" t="s">
        <v>22</v>
      </c>
      <c r="C9" s="24">
        <v>1268</v>
      </c>
      <c r="D9" s="24">
        <f>H9+J9+L9+N9+P9+R9+V9+Y9</f>
        <v>965878</v>
      </c>
      <c r="E9" s="24">
        <f t="shared" ref="E9:E13" si="0">G9+I9+K9+M9+O9+Q9</f>
        <v>961</v>
      </c>
      <c r="F9" s="24">
        <f t="shared" ref="F9:F13" si="1">H9+J9+L9+N9+P9+R9</f>
        <v>814158</v>
      </c>
      <c r="G9" s="24">
        <v>146</v>
      </c>
      <c r="H9" s="24">
        <f>G9*540+108</f>
        <v>78948</v>
      </c>
      <c r="I9" s="24">
        <v>83</v>
      </c>
      <c r="J9" s="24">
        <f>I9*432</f>
        <v>35856</v>
      </c>
      <c r="K9" s="24">
        <v>47</v>
      </c>
      <c r="L9" s="24">
        <f>K9*270</f>
        <v>12690</v>
      </c>
      <c r="M9" s="24">
        <v>603</v>
      </c>
      <c r="N9" s="24">
        <f>M9*1080</f>
        <v>651240</v>
      </c>
      <c r="O9" s="24">
        <v>0</v>
      </c>
      <c r="P9" s="24">
        <v>0</v>
      </c>
      <c r="Q9" s="24">
        <v>82</v>
      </c>
      <c r="R9" s="24">
        <f>Q9*432</f>
        <v>35424</v>
      </c>
      <c r="S9" s="24">
        <f t="shared" ref="S9:S13" si="2">U9+W9</f>
        <v>1066</v>
      </c>
      <c r="T9" s="24">
        <f t="shared" ref="T9:T13" si="3">V9+Y9</f>
        <v>151720</v>
      </c>
      <c r="U9" s="24">
        <v>1057</v>
      </c>
      <c r="V9" s="24">
        <f>U9*140+140</f>
        <v>148120</v>
      </c>
      <c r="W9" s="24">
        <v>9</v>
      </c>
      <c r="X9" s="24">
        <v>144</v>
      </c>
      <c r="Y9" s="24">
        <v>3600</v>
      </c>
    </row>
    <row r="10" s="1" customFormat="1" ht="27.95" customHeight="1" spans="1:25">
      <c r="A10" s="21">
        <v>5</v>
      </c>
      <c r="B10" s="25" t="s">
        <v>23</v>
      </c>
      <c r="C10" s="21">
        <v>1106</v>
      </c>
      <c r="D10" s="22">
        <f>F10+T10</f>
        <v>802299</v>
      </c>
      <c r="E10" s="24">
        <v>812</v>
      </c>
      <c r="F10" s="24">
        <f t="shared" si="1"/>
        <v>668844</v>
      </c>
      <c r="G10" s="24">
        <v>128</v>
      </c>
      <c r="H10" s="24">
        <v>69120</v>
      </c>
      <c r="I10" s="24">
        <v>64</v>
      </c>
      <c r="J10" s="24">
        <v>27648</v>
      </c>
      <c r="K10" s="24">
        <v>30</v>
      </c>
      <c r="L10" s="24">
        <v>8100</v>
      </c>
      <c r="M10" s="24">
        <v>477</v>
      </c>
      <c r="N10" s="24">
        <v>515160</v>
      </c>
      <c r="O10" s="24">
        <v>0</v>
      </c>
      <c r="P10" s="24">
        <v>0</v>
      </c>
      <c r="Q10" s="24">
        <v>113</v>
      </c>
      <c r="R10" s="24">
        <v>48816</v>
      </c>
      <c r="S10" s="24">
        <v>921</v>
      </c>
      <c r="T10" s="24">
        <f t="shared" si="3"/>
        <v>133455</v>
      </c>
      <c r="U10" s="24">
        <v>902</v>
      </c>
      <c r="V10" s="24">
        <v>126280</v>
      </c>
      <c r="W10" s="24">
        <v>19</v>
      </c>
      <c r="X10" s="24">
        <v>287</v>
      </c>
      <c r="Y10" s="21">
        <v>7175</v>
      </c>
    </row>
    <row r="11" s="2" customFormat="1" ht="27.95" customHeight="1" spans="1:25">
      <c r="A11" s="21">
        <v>6</v>
      </c>
      <c r="B11" s="21" t="s">
        <v>24</v>
      </c>
      <c r="C11" s="21">
        <v>1520</v>
      </c>
      <c r="D11" s="26">
        <f t="shared" ref="D11:D13" si="4">F11+T11</f>
        <v>1162097</v>
      </c>
      <c r="E11" s="24">
        <f t="shared" si="0"/>
        <v>1203</v>
      </c>
      <c r="F11" s="24">
        <f t="shared" si="1"/>
        <v>975132</v>
      </c>
      <c r="G11" s="24">
        <v>211</v>
      </c>
      <c r="H11" s="24">
        <v>113940</v>
      </c>
      <c r="I11" s="24">
        <v>73</v>
      </c>
      <c r="J11" s="24">
        <v>31536</v>
      </c>
      <c r="K11" s="24">
        <v>64</v>
      </c>
      <c r="L11" s="24">
        <v>17280</v>
      </c>
      <c r="M11" s="24">
        <v>683</v>
      </c>
      <c r="N11" s="24">
        <v>737640</v>
      </c>
      <c r="O11" s="24">
        <v>2</v>
      </c>
      <c r="P11" s="24">
        <v>1296</v>
      </c>
      <c r="Q11" s="24">
        <v>170</v>
      </c>
      <c r="R11" s="24">
        <v>73440</v>
      </c>
      <c r="S11" s="24">
        <f t="shared" si="2"/>
        <v>1259</v>
      </c>
      <c r="T11" s="24">
        <f t="shared" si="3"/>
        <v>186965</v>
      </c>
      <c r="U11" s="24">
        <v>1216</v>
      </c>
      <c r="V11" s="24">
        <v>170240</v>
      </c>
      <c r="W11" s="24">
        <v>43</v>
      </c>
      <c r="X11" s="24">
        <v>669</v>
      </c>
      <c r="Y11" s="21">
        <v>16725</v>
      </c>
    </row>
    <row r="12" s="1" customFormat="1" ht="27.95" customHeight="1" spans="1:25">
      <c r="A12" s="21">
        <v>7</v>
      </c>
      <c r="B12" s="21" t="s">
        <v>25</v>
      </c>
      <c r="C12" s="21">
        <v>1146</v>
      </c>
      <c r="D12" s="21">
        <f t="shared" si="4"/>
        <v>889153</v>
      </c>
      <c r="E12" s="21">
        <f t="shared" si="0"/>
        <v>883</v>
      </c>
      <c r="F12" s="21">
        <v>744228</v>
      </c>
      <c r="G12" s="21">
        <v>134</v>
      </c>
      <c r="H12" s="21">
        <v>72360</v>
      </c>
      <c r="I12" s="21">
        <v>58</v>
      </c>
      <c r="J12" s="21">
        <v>25056</v>
      </c>
      <c r="K12" s="21">
        <v>42</v>
      </c>
      <c r="L12" s="21">
        <v>11340</v>
      </c>
      <c r="M12" s="21">
        <v>548</v>
      </c>
      <c r="N12" s="21">
        <v>591840</v>
      </c>
      <c r="O12" s="21">
        <v>0</v>
      </c>
      <c r="P12" s="21">
        <v>0</v>
      </c>
      <c r="Q12" s="21">
        <v>101</v>
      </c>
      <c r="R12" s="21">
        <v>43632</v>
      </c>
      <c r="S12" s="21">
        <f t="shared" si="2"/>
        <v>977</v>
      </c>
      <c r="T12" s="21">
        <v>144925</v>
      </c>
      <c r="U12" s="21">
        <v>945</v>
      </c>
      <c r="V12" s="21">
        <v>132300</v>
      </c>
      <c r="W12" s="21">
        <v>32</v>
      </c>
      <c r="X12" s="21">
        <v>505</v>
      </c>
      <c r="Y12" s="21">
        <v>12625</v>
      </c>
    </row>
    <row r="13" s="1" customFormat="1" ht="27.95" customHeight="1" spans="1:25">
      <c r="A13" s="21">
        <v>8</v>
      </c>
      <c r="B13" s="21" t="s">
        <v>26</v>
      </c>
      <c r="C13" s="21">
        <v>1265</v>
      </c>
      <c r="D13" s="21">
        <f t="shared" si="4"/>
        <v>713629</v>
      </c>
      <c r="E13" s="21">
        <f t="shared" si="0"/>
        <v>670</v>
      </c>
      <c r="F13" s="21">
        <f t="shared" si="1"/>
        <v>554094</v>
      </c>
      <c r="G13" s="21">
        <v>103</v>
      </c>
      <c r="H13" s="21">
        <v>55620</v>
      </c>
      <c r="I13" s="21">
        <v>53</v>
      </c>
      <c r="J13" s="21">
        <v>22896</v>
      </c>
      <c r="K13" s="21">
        <v>19</v>
      </c>
      <c r="L13" s="21">
        <v>5130</v>
      </c>
      <c r="M13" s="21">
        <v>394</v>
      </c>
      <c r="N13" s="21">
        <v>425520</v>
      </c>
      <c r="O13" s="21">
        <v>6</v>
      </c>
      <c r="P13" s="21">
        <v>3888</v>
      </c>
      <c r="Q13" s="21">
        <v>95</v>
      </c>
      <c r="R13" s="21">
        <v>41040</v>
      </c>
      <c r="S13" s="21">
        <f t="shared" si="2"/>
        <v>1110</v>
      </c>
      <c r="T13" s="21">
        <f t="shared" si="3"/>
        <v>159535</v>
      </c>
      <c r="U13" s="21">
        <v>1094</v>
      </c>
      <c r="V13" s="21">
        <v>153160</v>
      </c>
      <c r="W13" s="21">
        <v>16</v>
      </c>
      <c r="X13" s="21">
        <v>255</v>
      </c>
      <c r="Y13" s="21">
        <v>6375</v>
      </c>
    </row>
    <row r="14" s="1" customFormat="1" ht="27.95" customHeight="1" spans="1:25">
      <c r="A14" s="21">
        <v>9</v>
      </c>
      <c r="B14" s="21" t="s">
        <v>27</v>
      </c>
      <c r="C14" s="21">
        <v>28</v>
      </c>
      <c r="D14" s="23">
        <v>8036</v>
      </c>
      <c r="E14" s="23">
        <v>8</v>
      </c>
      <c r="F14" s="21">
        <v>4536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2</v>
      </c>
      <c r="R14" s="21">
        <v>864</v>
      </c>
      <c r="S14" s="21">
        <v>25</v>
      </c>
      <c r="T14" s="21">
        <v>3500</v>
      </c>
      <c r="U14" s="21">
        <v>25</v>
      </c>
      <c r="V14" s="21">
        <v>3500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f>SUM(C6:C14)</f>
        <v>10174</v>
      </c>
      <c r="D15" s="22">
        <f t="shared" ref="D15:Y15" si="5">SUM(D6:D14)</f>
        <v>7127466</v>
      </c>
      <c r="E15" s="21">
        <f t="shared" si="5"/>
        <v>7053</v>
      </c>
      <c r="F15" s="22">
        <f t="shared" si="5"/>
        <v>5852736</v>
      </c>
      <c r="G15" s="21">
        <f t="shared" si="5"/>
        <v>1128</v>
      </c>
      <c r="H15" s="21">
        <f t="shared" si="5"/>
        <v>609228</v>
      </c>
      <c r="I15" s="21">
        <f t="shared" si="5"/>
        <v>541</v>
      </c>
      <c r="J15" s="23">
        <f t="shared" si="5"/>
        <v>233712</v>
      </c>
      <c r="K15" s="21">
        <f t="shared" si="5"/>
        <v>314</v>
      </c>
      <c r="L15" s="22">
        <f t="shared" si="5"/>
        <v>84780</v>
      </c>
      <c r="M15" s="21">
        <f t="shared" si="5"/>
        <v>4215</v>
      </c>
      <c r="N15" s="23">
        <f t="shared" si="5"/>
        <v>4552200</v>
      </c>
      <c r="O15" s="21">
        <f t="shared" si="5"/>
        <v>16</v>
      </c>
      <c r="P15" s="23">
        <f t="shared" si="5"/>
        <v>10368</v>
      </c>
      <c r="Q15" s="21">
        <f t="shared" si="5"/>
        <v>839</v>
      </c>
      <c r="R15" s="23">
        <f t="shared" si="5"/>
        <v>362448</v>
      </c>
      <c r="S15" s="23">
        <f t="shared" si="5"/>
        <v>8709</v>
      </c>
      <c r="T15" s="23">
        <f t="shared" si="5"/>
        <v>1274730</v>
      </c>
      <c r="U15" s="21">
        <f t="shared" si="5"/>
        <v>8491</v>
      </c>
      <c r="V15" s="23">
        <f t="shared" si="5"/>
        <v>1188880</v>
      </c>
      <c r="W15" s="21">
        <f t="shared" si="5"/>
        <v>218</v>
      </c>
      <c r="X15" s="23">
        <f t="shared" si="5"/>
        <v>3434</v>
      </c>
      <c r="Y15" s="23">
        <f t="shared" si="5"/>
        <v>85850</v>
      </c>
    </row>
    <row r="16" s="3" customFormat="1" ht="18.75" customHeight="1" spans="1:25">
      <c r="A16" s="27" t="s">
        <v>29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ht="17" customHeight="1"/>
    <row r="20" spans="1:2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2" spans="1:2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</sheetData>
  <mergeCells count="20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22:U22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2024-11-08T09:06:34Z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