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<sst xmlns="http://schemas.openxmlformats.org/spreadsheetml/2006/main" count="53" uniqueCount="32">
  <si>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r>
      <rPr>
        <sz val="18"/>
        <color rgb="FF000000"/>
        <rFont val="宋体"/>
        <charset val="134"/>
      </rPr>
      <t>2025年2月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</si>
  <si>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    审核单位（盖章）： 溧水区财政局                      填报时间：2025.02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</si>
  <si>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</si>
  <si>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</si>
  <si>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</si>
  <si>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</si>
  <si>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</si>
  <si>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</si>
  <si>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</si>
  <si>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</si>
  <si>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</si>
  <si>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</si>
  <si>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</si>
  <si>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</si>
  <si>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</si>
  <si>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</si>
  <si>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</si>
  <si>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</si>
  <si>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</si>
  <si>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</si>
  <si>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</si>
  <si>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</si>
  <si>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</si>
  <si>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</si>
  <si>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</si>
  <si>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</si>
  <si>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</si>
  <si>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</si>
  <si>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</si>
  <si>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</si>
  <si>
    <t>备注：护理补贴系统显示8496人，实际人数8495人，其中1人2月份去世，系统发放的是1月份助残服务费用；另外护理补贴补发2人。</t>
  </si>
  <si>
    <t>备注：护理补贴人数系统显示8496人，其中白马张金凤2月份去世，系统显示是1月份的助残服务费用；护理补贴实际人数是8495人；另补发护理补贴2人（和凤、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</si>
</sst>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2" fillId="3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tabSelected="1" workbookViewId="0">
      <selection activeCell="A1" sqref="A1:Y17"/>
    </sheetView>
  </sheetViews>
  <sheetFormatPr defaultColWidth="9" defaultRowHeight="14.25"/>
  <cols>
    <col min="1" max="1" width="3.25" style="5" customWidth="1"/>
    <col min="2" max="2" width="7.5" style="6" customWidth="1"/>
    <col min="3" max="3" width="5.75" style="5" customWidth="1"/>
    <col min="4" max="4" width="11.125" style="5" customWidth="1"/>
    <col min="5" max="5" width="8.625" style="5" customWidth="1"/>
    <col min="6" max="6" width="11.125" style="5" customWidth="1"/>
    <col min="7" max="7" width="5" style="5" customWidth="1"/>
    <col min="8" max="8" width="9.25" style="5" customWidth="1"/>
    <col min="9" max="9" width="5" style="5" customWidth="1"/>
    <col min="10" max="10" width="9.625" style="5" customWidth="1"/>
    <col min="11" max="11" width="5" style="5" customWidth="1"/>
    <col min="12" max="12" width="11.25" style="5" customWidth="1"/>
    <col min="13" max="13" width="5.875" style="5" customWidth="1"/>
    <col min="14" max="14" width="11.375" style="7" customWidth="1"/>
    <col min="15" max="15" width="6.25" style="5" customWidth="1"/>
    <col min="16" max="16" width="9.125" style="5" customWidth="1"/>
    <col min="17" max="17" width="5.875" style="5" customWidth="1"/>
    <col min="18" max="18" width="7.625" style="5" customWidth="1"/>
    <col min="19" max="19" width="5.875" style="5" customWidth="1"/>
    <col min="20" max="20" width="7.625" style="5" customWidth="1"/>
    <col min="21" max="21" width="5.875" style="5" customWidth="1"/>
    <col min="22" max="22" width="8.75" style="5" customWidth="1"/>
    <col min="23" max="23" width="6.25" style="5" customWidth="1"/>
    <col min="24" max="24" width="5.625" style="5" customWidth="1"/>
    <col min="25" max="25" width="9.75" style="5" customWidth="1"/>
    <col min="26" max="16384" width="9" style="5"/>
  </cols>
  <sheetData>
    <row r="1" ht="40.5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ht="30" customHeight="1" spans="1: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21" customHeight="1" spans="1:25">
      <c r="A3" s="11" t="s">
        <v>2</v>
      </c>
      <c r="B3" s="11" t="s">
        <v>3</v>
      </c>
      <c r="C3" s="12" t="s">
        <v>4</v>
      </c>
      <c r="D3" s="13"/>
      <c r="E3" s="14" t="s">
        <v>5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30"/>
      <c r="S3" s="31" t="s">
        <v>6</v>
      </c>
      <c r="T3" s="31"/>
      <c r="U3" s="31"/>
      <c r="V3" s="31"/>
      <c r="W3" s="31"/>
      <c r="X3" s="31"/>
      <c r="Y3" s="31"/>
    </row>
    <row r="4" ht="73.5" customHeight="1" spans="1:25">
      <c r="A4" s="15"/>
      <c r="B4" s="15"/>
      <c r="C4" s="13"/>
      <c r="D4" s="13"/>
      <c r="E4" s="16" t="s">
        <v>7</v>
      </c>
      <c r="F4" s="17"/>
      <c r="G4" s="18" t="s">
        <v>8</v>
      </c>
      <c r="H4" s="19"/>
      <c r="I4" s="18" t="s">
        <v>9</v>
      </c>
      <c r="J4" s="19"/>
      <c r="K4" s="18" t="s">
        <v>10</v>
      </c>
      <c r="L4" s="19"/>
      <c r="M4" s="18" t="s">
        <v>11</v>
      </c>
      <c r="N4" s="19"/>
      <c r="O4" s="18" t="s">
        <v>12</v>
      </c>
      <c r="P4" s="19"/>
      <c r="Q4" s="18" t="s">
        <v>13</v>
      </c>
      <c r="R4" s="19"/>
      <c r="S4" s="12" t="s">
        <v>7</v>
      </c>
      <c r="T4" s="12"/>
      <c r="U4" s="19" t="s">
        <v>14</v>
      </c>
      <c r="V4" s="19"/>
      <c r="W4" s="18" t="s">
        <v>15</v>
      </c>
      <c r="X4" s="18"/>
      <c r="Y4" s="19"/>
    </row>
    <row r="5" ht="33" customHeight="1" spans="1:25">
      <c r="A5" s="15"/>
      <c r="B5" s="15"/>
      <c r="C5" s="20" t="s">
        <v>16</v>
      </c>
      <c r="D5" s="21" t="s">
        <v>17</v>
      </c>
      <c r="E5" s="20" t="s">
        <v>16</v>
      </c>
      <c r="F5" s="21" t="s">
        <v>17</v>
      </c>
      <c r="G5" s="20" t="s">
        <v>16</v>
      </c>
      <c r="H5" s="21" t="s">
        <v>17</v>
      </c>
      <c r="I5" s="20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9" t="s">
        <v>17</v>
      </c>
      <c r="O5" s="21" t="s">
        <v>16</v>
      </c>
      <c r="P5" s="21" t="s">
        <v>17</v>
      </c>
      <c r="Q5" s="20" t="s">
        <v>16</v>
      </c>
      <c r="R5" s="21" t="s">
        <v>17</v>
      </c>
      <c r="S5" s="20" t="s">
        <v>16</v>
      </c>
      <c r="T5" s="21" t="s">
        <v>17</v>
      </c>
      <c r="U5" s="21" t="s">
        <v>16</v>
      </c>
      <c r="V5" s="21" t="s">
        <v>17</v>
      </c>
      <c r="W5" s="20" t="s">
        <v>16</v>
      </c>
      <c r="X5" s="20" t="s">
        <v>18</v>
      </c>
      <c r="Y5" s="21" t="s">
        <v>17</v>
      </c>
    </row>
    <row r="6" s="1" customFormat="1" ht="27.95" customHeight="1" spans="1:25">
      <c r="A6" s="22">
        <v>1</v>
      </c>
      <c r="B6" s="22" t="s">
        <v>19</v>
      </c>
      <c r="C6" s="22">
        <v>1640</v>
      </c>
      <c r="D6" s="23">
        <f t="shared" ref="D6:D11" si="0">F6+T6</f>
        <v>932082</v>
      </c>
      <c r="E6" s="22">
        <f>G6+I6+K6+M6+O6+Q6</f>
        <v>821</v>
      </c>
      <c r="F6" s="23">
        <f>H6+J6+L6+N6+P6+R6</f>
        <v>703242</v>
      </c>
      <c r="G6" s="22">
        <v>145</v>
      </c>
      <c r="H6" s="22">
        <v>78300</v>
      </c>
      <c r="I6" s="22">
        <v>52</v>
      </c>
      <c r="J6" s="24">
        <v>22464</v>
      </c>
      <c r="K6" s="22">
        <v>21</v>
      </c>
      <c r="L6" s="23">
        <v>5670</v>
      </c>
      <c r="M6" s="22">
        <v>519</v>
      </c>
      <c r="N6" s="24">
        <v>560520</v>
      </c>
      <c r="O6" s="22">
        <v>0</v>
      </c>
      <c r="P6" s="24">
        <v>0</v>
      </c>
      <c r="Q6" s="22">
        <v>84</v>
      </c>
      <c r="R6" s="24">
        <v>36288</v>
      </c>
      <c r="S6" s="24">
        <f>U6+W6</f>
        <v>1539</v>
      </c>
      <c r="T6" s="24">
        <f t="shared" ref="T6:T11" si="1">V6+Y6</f>
        <v>228840</v>
      </c>
      <c r="U6" s="22">
        <v>1486</v>
      </c>
      <c r="V6" s="24">
        <v>208040</v>
      </c>
      <c r="W6" s="22">
        <v>53</v>
      </c>
      <c r="X6" s="24">
        <v>832</v>
      </c>
      <c r="Y6" s="24">
        <v>20800</v>
      </c>
    </row>
    <row r="7" s="1" customFormat="1" ht="27.95" customHeight="1" spans="1:25">
      <c r="A7" s="22">
        <v>2</v>
      </c>
      <c r="B7" s="22" t="s">
        <v>20</v>
      </c>
      <c r="C7" s="22">
        <v>1196</v>
      </c>
      <c r="D7" s="22">
        <f t="shared" si="0"/>
        <v>857914</v>
      </c>
      <c r="E7" s="22">
        <f>G7+I7+K7+M7+O7+Q7</f>
        <v>886</v>
      </c>
      <c r="F7" s="22">
        <f>H7+J7+L7+N7+P7+R7</f>
        <v>715284</v>
      </c>
      <c r="G7" s="22">
        <v>135</v>
      </c>
      <c r="H7" s="23">
        <f>G7*540</f>
        <v>72900</v>
      </c>
      <c r="I7" s="22">
        <v>96</v>
      </c>
      <c r="J7" s="24">
        <f>I7*432</f>
        <v>41472</v>
      </c>
      <c r="K7" s="22">
        <v>44</v>
      </c>
      <c r="L7" s="24">
        <f>K7*270</f>
        <v>11880</v>
      </c>
      <c r="M7" s="22">
        <v>501</v>
      </c>
      <c r="N7" s="24">
        <f>M7*1080</f>
        <v>541080</v>
      </c>
      <c r="O7" s="22">
        <v>2</v>
      </c>
      <c r="P7" s="24">
        <v>1296</v>
      </c>
      <c r="Q7" s="22">
        <v>108</v>
      </c>
      <c r="R7" s="24">
        <f>Q7*432</f>
        <v>46656</v>
      </c>
      <c r="S7" s="22">
        <f>U7+W7</f>
        <v>977</v>
      </c>
      <c r="T7" s="22">
        <f t="shared" si="1"/>
        <v>142630</v>
      </c>
      <c r="U7" s="22">
        <v>952</v>
      </c>
      <c r="V7" s="24">
        <f>U7*140</f>
        <v>133280</v>
      </c>
      <c r="W7" s="22">
        <v>25</v>
      </c>
      <c r="X7" s="24">
        <v>374</v>
      </c>
      <c r="Y7" s="22">
        <f>25*X7</f>
        <v>9350</v>
      </c>
    </row>
    <row r="8" s="1" customFormat="1" ht="27.95" customHeight="1" spans="1:25">
      <c r="A8" s="22">
        <v>3</v>
      </c>
      <c r="B8" s="22" t="s">
        <v>21</v>
      </c>
      <c r="C8" s="22">
        <v>984</v>
      </c>
      <c r="D8" s="22">
        <v>757515</v>
      </c>
      <c r="E8" s="22">
        <v>770</v>
      </c>
      <c r="F8" s="22">
        <v>637740</v>
      </c>
      <c r="G8" s="22">
        <v>126</v>
      </c>
      <c r="H8" s="22">
        <v>68040</v>
      </c>
      <c r="I8" s="22">
        <v>55</v>
      </c>
      <c r="J8" s="22">
        <v>23760</v>
      </c>
      <c r="K8" s="22">
        <v>42</v>
      </c>
      <c r="L8" s="22">
        <v>11340</v>
      </c>
      <c r="M8" s="22">
        <v>459</v>
      </c>
      <c r="N8" s="22">
        <v>495720</v>
      </c>
      <c r="O8" s="22">
        <v>4</v>
      </c>
      <c r="P8" s="22">
        <v>2592</v>
      </c>
      <c r="Q8" s="22">
        <v>84</v>
      </c>
      <c r="R8" s="22">
        <v>36288</v>
      </c>
      <c r="S8" s="22">
        <v>824</v>
      </c>
      <c r="T8" s="22">
        <v>119775</v>
      </c>
      <c r="U8" s="22">
        <v>805</v>
      </c>
      <c r="V8" s="22">
        <v>112700</v>
      </c>
      <c r="W8" s="22">
        <v>19</v>
      </c>
      <c r="X8" s="22">
        <v>283</v>
      </c>
      <c r="Y8" s="22">
        <v>7075</v>
      </c>
    </row>
    <row r="9" s="1" customFormat="1" ht="27.95" customHeight="1" spans="1:25">
      <c r="A9" s="22">
        <v>4</v>
      </c>
      <c r="B9" s="22" t="s">
        <v>22</v>
      </c>
      <c r="C9" s="22">
        <v>1261</v>
      </c>
      <c r="D9" s="24">
        <f>H9+J9+L9+N9+P9+R9+V9+Y9</f>
        <v>950976</v>
      </c>
      <c r="E9" s="22">
        <f>G9+I9+K9+M9+O9+Q9</f>
        <v>945</v>
      </c>
      <c r="F9" s="24">
        <f>H9+J9+L9+N9+P9+R9</f>
        <v>799956</v>
      </c>
      <c r="G9" s="22">
        <v>144</v>
      </c>
      <c r="H9" s="22">
        <f>G9*540</f>
        <v>77760</v>
      </c>
      <c r="I9" s="22">
        <v>82</v>
      </c>
      <c r="J9" s="24">
        <f>I9*432</f>
        <v>35424</v>
      </c>
      <c r="K9" s="22">
        <v>46</v>
      </c>
      <c r="L9" s="24">
        <f>K9*270</f>
        <v>12420</v>
      </c>
      <c r="M9" s="22">
        <v>592</v>
      </c>
      <c r="N9" s="24">
        <f>M9*1080</f>
        <v>639360</v>
      </c>
      <c r="O9" s="22">
        <v>0</v>
      </c>
      <c r="P9" s="24">
        <v>0</v>
      </c>
      <c r="Q9" s="22">
        <v>81</v>
      </c>
      <c r="R9" s="24">
        <f>Q9*432</f>
        <v>34992</v>
      </c>
      <c r="S9" s="24">
        <f>U9+W9</f>
        <v>1062</v>
      </c>
      <c r="T9" s="24">
        <f t="shared" si="1"/>
        <v>151020</v>
      </c>
      <c r="U9" s="22">
        <v>1053</v>
      </c>
      <c r="V9" s="24">
        <f>U9*140</f>
        <v>147420</v>
      </c>
      <c r="W9" s="22">
        <v>9</v>
      </c>
      <c r="X9" s="24">
        <v>144</v>
      </c>
      <c r="Y9" s="24">
        <v>3600</v>
      </c>
    </row>
    <row r="10" s="1" customFormat="1" ht="27.95" customHeight="1" spans="1:25">
      <c r="A10" s="22">
        <v>5</v>
      </c>
      <c r="B10" s="25" t="s">
        <v>23</v>
      </c>
      <c r="C10" s="22">
        <v>1107</v>
      </c>
      <c r="D10" s="23">
        <f t="shared" si="0"/>
        <v>791249</v>
      </c>
      <c r="E10" s="23">
        <f>G10+I10+K10+M10+O10+Q10</f>
        <v>805</v>
      </c>
      <c r="F10" s="23">
        <f>H10+J10+L10+N10+P10+R10</f>
        <v>658854</v>
      </c>
      <c r="G10" s="22">
        <v>131</v>
      </c>
      <c r="H10" s="22">
        <v>70740</v>
      </c>
      <c r="I10" s="22">
        <v>63</v>
      </c>
      <c r="J10" s="22">
        <v>27216</v>
      </c>
      <c r="K10" s="22">
        <v>31</v>
      </c>
      <c r="L10" s="22">
        <v>8370</v>
      </c>
      <c r="M10" s="22">
        <v>466</v>
      </c>
      <c r="N10" s="22">
        <v>503280</v>
      </c>
      <c r="O10" s="22">
        <v>0</v>
      </c>
      <c r="P10" s="22">
        <v>0</v>
      </c>
      <c r="Q10" s="22">
        <v>114</v>
      </c>
      <c r="R10" s="22">
        <v>49248</v>
      </c>
      <c r="S10" s="22">
        <v>919</v>
      </c>
      <c r="T10" s="23">
        <f t="shared" si="1"/>
        <v>132395</v>
      </c>
      <c r="U10" s="32">
        <v>902</v>
      </c>
      <c r="V10" s="22">
        <v>126420</v>
      </c>
      <c r="W10" s="22">
        <v>17</v>
      </c>
      <c r="X10" s="22">
        <v>239</v>
      </c>
      <c r="Y10" s="22">
        <v>5975</v>
      </c>
    </row>
    <row r="11" s="2" customFormat="1" ht="27.95" customHeight="1" spans="1:25">
      <c r="A11" s="22">
        <v>6</v>
      </c>
      <c r="B11" s="22" t="s">
        <v>24</v>
      </c>
      <c r="C11" s="22">
        <v>1531</v>
      </c>
      <c r="D11" s="22">
        <f t="shared" si="0"/>
        <v>1158481</v>
      </c>
      <c r="E11" s="22">
        <f>G11+I11+K11+M11+O11+Q11</f>
        <v>1200</v>
      </c>
      <c r="F11" s="22">
        <f>H11+J11+L11+N11+P11+R11</f>
        <v>969786</v>
      </c>
      <c r="G11" s="22">
        <v>214</v>
      </c>
      <c r="H11" s="22">
        <v>115560</v>
      </c>
      <c r="I11" s="22">
        <v>76</v>
      </c>
      <c r="J11" s="22">
        <v>32832</v>
      </c>
      <c r="K11" s="22">
        <v>63</v>
      </c>
      <c r="L11" s="22">
        <v>17010</v>
      </c>
      <c r="M11" s="22">
        <v>676</v>
      </c>
      <c r="N11" s="22">
        <v>730080</v>
      </c>
      <c r="O11" s="22">
        <v>2</v>
      </c>
      <c r="P11" s="22">
        <v>1296</v>
      </c>
      <c r="Q11" s="22">
        <v>169</v>
      </c>
      <c r="R11" s="22">
        <v>73008</v>
      </c>
      <c r="S11" s="22">
        <f>U11+W11</f>
        <v>1269</v>
      </c>
      <c r="T11" s="22">
        <f t="shared" si="1"/>
        <v>188695</v>
      </c>
      <c r="U11" s="22">
        <v>1227</v>
      </c>
      <c r="V11" s="22">
        <v>171920</v>
      </c>
      <c r="W11" s="22">
        <v>42</v>
      </c>
      <c r="X11" s="22">
        <v>671</v>
      </c>
      <c r="Y11" s="22">
        <v>16775</v>
      </c>
    </row>
    <row r="12" s="1" customFormat="1" ht="27.95" customHeight="1" spans="1:25">
      <c r="A12" s="22">
        <v>7</v>
      </c>
      <c r="B12" s="22" t="s">
        <v>25</v>
      </c>
      <c r="C12" s="22">
        <v>1141</v>
      </c>
      <c r="D12" s="22">
        <v>879523</v>
      </c>
      <c r="E12" s="22">
        <v>874</v>
      </c>
      <c r="F12" s="22">
        <v>735048</v>
      </c>
      <c r="G12" s="22">
        <v>133</v>
      </c>
      <c r="H12" s="22">
        <v>71820</v>
      </c>
      <c r="I12" s="22">
        <v>60</v>
      </c>
      <c r="J12" s="22">
        <v>25920</v>
      </c>
      <c r="K12" s="22">
        <v>42</v>
      </c>
      <c r="L12" s="22">
        <v>11340</v>
      </c>
      <c r="M12" s="22">
        <v>540</v>
      </c>
      <c r="N12" s="22">
        <v>583200</v>
      </c>
      <c r="O12" s="22">
        <v>0</v>
      </c>
      <c r="P12" s="22">
        <v>0</v>
      </c>
      <c r="Q12" s="22">
        <v>99</v>
      </c>
      <c r="R12" s="22">
        <v>42768</v>
      </c>
      <c r="S12" s="22">
        <v>973</v>
      </c>
      <c r="T12" s="22">
        <v>144475</v>
      </c>
      <c r="U12" s="22">
        <v>940</v>
      </c>
      <c r="V12" s="22">
        <v>131600</v>
      </c>
      <c r="W12" s="22">
        <v>33</v>
      </c>
      <c r="X12" s="22">
        <v>515</v>
      </c>
      <c r="Y12" s="22">
        <v>12875</v>
      </c>
    </row>
    <row r="13" s="1" customFormat="1" ht="27.95" customHeight="1" spans="1:25">
      <c r="A13" s="22">
        <v>8</v>
      </c>
      <c r="B13" s="22" t="s">
        <v>26</v>
      </c>
      <c r="C13" s="22">
        <v>1275</v>
      </c>
      <c r="D13" s="22">
        <f>F13+T13</f>
        <v>710129</v>
      </c>
      <c r="E13" s="22">
        <f>G13+I13+K13+M13+O13+Q13</f>
        <v>667</v>
      </c>
      <c r="F13" s="22">
        <f>H13+J13+L13+N13+P13+R13</f>
        <v>550314</v>
      </c>
      <c r="G13" s="22">
        <v>107</v>
      </c>
      <c r="H13" s="22">
        <v>57780</v>
      </c>
      <c r="I13" s="22">
        <v>56</v>
      </c>
      <c r="J13" s="22">
        <v>24192</v>
      </c>
      <c r="K13" s="22">
        <v>17</v>
      </c>
      <c r="L13" s="22">
        <v>4590</v>
      </c>
      <c r="M13" s="22">
        <v>389</v>
      </c>
      <c r="N13" s="22">
        <v>420120</v>
      </c>
      <c r="O13" s="22">
        <v>6</v>
      </c>
      <c r="P13" s="22">
        <v>3888</v>
      </c>
      <c r="Q13" s="22">
        <v>92</v>
      </c>
      <c r="R13" s="22">
        <v>39744</v>
      </c>
      <c r="S13" s="22">
        <f>U13+W13</f>
        <v>1122</v>
      </c>
      <c r="T13" s="22">
        <f>V13+Y13</f>
        <v>159815</v>
      </c>
      <c r="U13" s="22">
        <v>1106</v>
      </c>
      <c r="V13" s="22">
        <v>154840</v>
      </c>
      <c r="W13" s="22">
        <v>16</v>
      </c>
      <c r="X13" s="22">
        <v>199</v>
      </c>
      <c r="Y13" s="22">
        <v>4975</v>
      </c>
    </row>
    <row r="14" s="1" customFormat="1" ht="27.95" customHeight="1" spans="1:25">
      <c r="A14" s="22">
        <v>9</v>
      </c>
      <c r="B14" s="22" t="s">
        <v>27</v>
      </c>
      <c r="C14" s="22">
        <v>26</v>
      </c>
      <c r="D14" s="22">
        <v>7464</v>
      </c>
      <c r="E14" s="22">
        <v>7</v>
      </c>
      <c r="F14" s="22">
        <v>4104</v>
      </c>
      <c r="G14" s="22">
        <v>4</v>
      </c>
      <c r="H14" s="22">
        <v>2160</v>
      </c>
      <c r="I14" s="22">
        <v>1</v>
      </c>
      <c r="J14" s="22">
        <v>432</v>
      </c>
      <c r="K14" s="22">
        <v>0</v>
      </c>
      <c r="L14" s="22">
        <v>0</v>
      </c>
      <c r="M14" s="22">
        <v>1</v>
      </c>
      <c r="N14" s="22">
        <v>1080</v>
      </c>
      <c r="O14" s="22">
        <v>0</v>
      </c>
      <c r="P14" s="22">
        <v>0</v>
      </c>
      <c r="Q14" s="22">
        <v>1</v>
      </c>
      <c r="R14" s="22">
        <v>432</v>
      </c>
      <c r="S14" s="22">
        <v>24</v>
      </c>
      <c r="T14" s="22">
        <v>3360</v>
      </c>
      <c r="U14" s="22">
        <v>24</v>
      </c>
      <c r="V14" s="22">
        <v>3360</v>
      </c>
      <c r="W14" s="22">
        <v>0</v>
      </c>
      <c r="X14" s="22">
        <v>0</v>
      </c>
      <c r="Y14" s="22">
        <v>0</v>
      </c>
    </row>
    <row r="15" ht="27.95" customHeight="1" spans="1:25">
      <c r="A15" s="22" t="s">
        <v>28</v>
      </c>
      <c r="B15" s="22"/>
      <c r="C15" s="22">
        <f t="shared" ref="C15:Y15" si="2">SUM(C6:C14)</f>
        <v>10161</v>
      </c>
      <c r="D15" s="23">
        <f t="shared" si="2"/>
        <v>7045333</v>
      </c>
      <c r="E15" s="22">
        <f t="shared" si="2"/>
        <v>6975</v>
      </c>
      <c r="F15" s="23">
        <f t="shared" si="2"/>
        <v>5774328</v>
      </c>
      <c r="G15" s="22">
        <f t="shared" si="2"/>
        <v>1139</v>
      </c>
      <c r="H15" s="22">
        <f t="shared" si="2"/>
        <v>615060</v>
      </c>
      <c r="I15" s="22">
        <f t="shared" si="2"/>
        <v>541</v>
      </c>
      <c r="J15" s="24">
        <f t="shared" si="2"/>
        <v>233712</v>
      </c>
      <c r="K15" s="22">
        <f t="shared" si="2"/>
        <v>306</v>
      </c>
      <c r="L15" s="23">
        <f t="shared" si="2"/>
        <v>82620</v>
      </c>
      <c r="M15" s="22">
        <f t="shared" si="2"/>
        <v>4143</v>
      </c>
      <c r="N15" s="24">
        <f t="shared" si="2"/>
        <v>4474440</v>
      </c>
      <c r="O15" s="22">
        <f t="shared" si="2"/>
        <v>14</v>
      </c>
      <c r="P15" s="24">
        <f t="shared" si="2"/>
        <v>9072</v>
      </c>
      <c r="Q15" s="22">
        <f t="shared" si="2"/>
        <v>832</v>
      </c>
      <c r="R15" s="24">
        <f t="shared" si="2"/>
        <v>359424</v>
      </c>
      <c r="S15" s="24">
        <f t="shared" si="2"/>
        <v>8709</v>
      </c>
      <c r="T15" s="24">
        <f t="shared" si="2"/>
        <v>1271005</v>
      </c>
      <c r="U15" s="22">
        <f t="shared" si="2"/>
        <v>8495</v>
      </c>
      <c r="V15" s="24">
        <f t="shared" si="2"/>
        <v>1189580</v>
      </c>
      <c r="W15" s="22">
        <f t="shared" si="2"/>
        <v>214</v>
      </c>
      <c r="X15" s="24">
        <f t="shared" si="2"/>
        <v>3257</v>
      </c>
      <c r="Y15" s="24">
        <f t="shared" si="2"/>
        <v>81425</v>
      </c>
    </row>
    <row r="16" s="3" customFormat="1" ht="18.75" customHeight="1" spans="1:2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17" customHeight="1"/>
    <row r="19" spans="1:25">
      <c r="A19" s="27" t="s">
        <v>30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="4" customFormat="1" spans="1:32">
      <c r="A21" s="28" t="s">
        <v>31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2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</sheetData>
  <mergeCells count="22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19:Y19"/>
    <mergeCell ref="A20:W20"/>
    <mergeCell ref="A21:XFD21"/>
    <mergeCell ref="A22:U22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2025-02-12T03:45:23Z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