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Sheet1!$A$1:$Y$15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AE1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2月应发金额</t>
        </r>
      </text>
    </comment>
    <comment ref="AE1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只拿护理补贴人数</t>
        </r>
      </text>
    </comment>
  </commentList>
</comments>
</file>

<file path=xl/sharedStrings.xml><?xml version="1.0" encoding="utf-8"?>
<sst xmlns="http://schemas.openxmlformats.org/spreadsheetml/2006/main" count="69" uniqueCount="43">
  <si>
    <r>
      <rPr>
        <sz val="18"/>
        <color rgb="FF000000"/>
        <rFont val="宋体"/>
        <charset val="134"/>
      </rPr>
      <t>2025年4月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</si>
  <si>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                                    审核单位（盖章）：                                 填报时间：2025.04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</si>
  <si>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</si>
  <si>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</si>
  <si>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</si>
  <si>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</si>
  <si>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</si>
  <si>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备注</t>
  </si>
  <si>
    <t>小计</t>
  </si>
  <si>
    <r>
      <rPr>
        <sz val="10"/>
        <color rgb="FF000000"/>
        <rFont val="仿宋_GB2312"/>
        <charset val="134"/>
      </rPr>
      <t>低保重残
（540元/人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</si>
  <si>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</si>
  <si>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</si>
  <si>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（1080元/人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</si>
  <si>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（648元/人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</si>
  <si>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</si>
  <si>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</si>
  <si>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</si>
  <si>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停发人数</t>
  </si>
  <si>
    <t>停发原因</t>
  </si>
  <si>
    <t>低保外重残转低保内</t>
  </si>
  <si>
    <t>低保外精神、智力三级转低保内</t>
  </si>
  <si>
    <t>人数</t>
  </si>
  <si>
    <t>补贴
金额</t>
  </si>
  <si>
    <t>人次</t>
  </si>
  <si>
    <t>永阳
街道</t>
  </si>
  <si>
    <t>死亡2人。</t>
  </si>
  <si>
    <t>白马
镇</t>
  </si>
  <si>
    <t>东屏
街道</t>
  </si>
  <si>
    <t>死亡2人、低保退出1人。</t>
  </si>
  <si>
    <t>洪蓝
街道</t>
  </si>
  <si>
    <t>死亡2</t>
  </si>
  <si>
    <t>石湫街道</t>
  </si>
  <si>
    <t>死亡6人</t>
  </si>
  <si>
    <t>和凤
镇</t>
  </si>
  <si>
    <t>死亡5人，低保转特困2人。</t>
  </si>
  <si>
    <t>晶桥
镇</t>
  </si>
  <si>
    <t>死亡1人、退出低保1人。</t>
  </si>
  <si>
    <t>开发
区</t>
  </si>
  <si>
    <t>死亡3人，收入超标1人，户籍迁出1人。</t>
  </si>
  <si>
    <t>林场</t>
  </si>
  <si>
    <t>合计</t>
  </si>
  <si>
    <t>死亡23人，低保转特困2人，退出
低保2人，户籍迁出1人，收入超标1人。</t>
  </si>
  <si>
    <t>备注：4月洪蓝补发低保重残2人，金额1080元；补发护理补贴1人，金额140元；合计1220元。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</si>
</sst>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2" fillId="0" borderId="0"/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176" fontId="2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3"/>
  <sheetViews>
    <sheetView tabSelected="1" zoomScale="90" zoomScaleNormal="90" topLeftCell="E1" workbookViewId="0">
      <selection activeCell="AB22" sqref="AB22"/>
    </sheetView>
  </sheetViews>
  <sheetFormatPr defaultColWidth="9" defaultRowHeight="14.25"/>
  <cols>
    <col min="1" max="1" width="3.25" style="4" customWidth="1"/>
    <col min="2" max="2" width="7.5" style="5" customWidth="1"/>
    <col min="3" max="3" width="7.5" style="4" customWidth="1"/>
    <col min="4" max="4" width="14.3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26" width="7" style="4" customWidth="1"/>
    <col min="27" max="27" width="31.1083333333333" style="4" customWidth="1"/>
    <col min="28" max="28" width="9.75" style="4" customWidth="1"/>
    <col min="29" max="29" width="11.5166666666667" style="4" customWidth="1"/>
    <col min="30" max="16384" width="9" style="4"/>
  </cols>
  <sheetData>
    <row r="1" ht="40.5" customHeight="1" spans="1:2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ht="30" customHeight="1" spans="1:2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21" customHeight="1" spans="1:29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0"/>
      <c r="S3" s="31" t="s">
        <v>6</v>
      </c>
      <c r="T3" s="31"/>
      <c r="U3" s="31"/>
      <c r="V3" s="31"/>
      <c r="W3" s="31"/>
      <c r="X3" s="31"/>
      <c r="Y3" s="31"/>
      <c r="Z3" s="34" t="s">
        <v>7</v>
      </c>
      <c r="AA3" s="35"/>
      <c r="AB3" s="35"/>
      <c r="AC3" s="36"/>
    </row>
    <row r="4" ht="73.5" customHeight="1" spans="1:30">
      <c r="A4" s="14"/>
      <c r="B4" s="14"/>
      <c r="C4" s="12"/>
      <c r="D4" s="12"/>
      <c r="E4" s="15" t="s">
        <v>8</v>
      </c>
      <c r="F4" s="16"/>
      <c r="G4" s="17" t="s">
        <v>9</v>
      </c>
      <c r="H4" s="18"/>
      <c r="I4" s="17" t="s">
        <v>10</v>
      </c>
      <c r="J4" s="18"/>
      <c r="K4" s="17" t="s">
        <v>11</v>
      </c>
      <c r="L4" s="18"/>
      <c r="M4" s="17" t="s">
        <v>12</v>
      </c>
      <c r="N4" s="18"/>
      <c r="O4" s="17" t="s">
        <v>13</v>
      </c>
      <c r="P4" s="18"/>
      <c r="Q4" s="17" t="s">
        <v>14</v>
      </c>
      <c r="R4" s="18"/>
      <c r="S4" s="32" t="s">
        <v>8</v>
      </c>
      <c r="T4" s="32"/>
      <c r="U4" s="18" t="s">
        <v>15</v>
      </c>
      <c r="V4" s="18"/>
      <c r="W4" s="33" t="s">
        <v>16</v>
      </c>
      <c r="X4" s="33"/>
      <c r="Y4" s="37"/>
      <c r="Z4" s="23" t="s">
        <v>17</v>
      </c>
      <c r="AA4" s="23" t="s">
        <v>18</v>
      </c>
      <c r="AB4" s="38" t="s">
        <v>19</v>
      </c>
      <c r="AC4" s="38" t="s">
        <v>20</v>
      </c>
      <c r="AD4" s="5"/>
    </row>
    <row r="5" ht="33" customHeight="1" spans="1:29">
      <c r="A5" s="14"/>
      <c r="B5" s="14"/>
      <c r="C5" s="19" t="s">
        <v>21</v>
      </c>
      <c r="D5" s="20" t="s">
        <v>22</v>
      </c>
      <c r="E5" s="19" t="s">
        <v>21</v>
      </c>
      <c r="F5" s="20" t="s">
        <v>22</v>
      </c>
      <c r="G5" s="19" t="s">
        <v>21</v>
      </c>
      <c r="H5" s="20" t="s">
        <v>22</v>
      </c>
      <c r="I5" s="19" t="s">
        <v>21</v>
      </c>
      <c r="J5" s="20" t="s">
        <v>22</v>
      </c>
      <c r="K5" s="20" t="s">
        <v>21</v>
      </c>
      <c r="L5" s="20" t="s">
        <v>22</v>
      </c>
      <c r="M5" s="20" t="s">
        <v>21</v>
      </c>
      <c r="N5" s="29" t="s">
        <v>22</v>
      </c>
      <c r="O5" s="20" t="s">
        <v>21</v>
      </c>
      <c r="P5" s="20" t="s">
        <v>22</v>
      </c>
      <c r="Q5" s="19" t="s">
        <v>21</v>
      </c>
      <c r="R5" s="20" t="s">
        <v>22</v>
      </c>
      <c r="S5" s="19" t="s">
        <v>21</v>
      </c>
      <c r="T5" s="20" t="s">
        <v>22</v>
      </c>
      <c r="U5" s="20" t="s">
        <v>21</v>
      </c>
      <c r="V5" s="20" t="s">
        <v>22</v>
      </c>
      <c r="W5" s="19" t="s">
        <v>21</v>
      </c>
      <c r="X5" s="19" t="s">
        <v>23</v>
      </c>
      <c r="Y5" s="20" t="s">
        <v>22</v>
      </c>
      <c r="Z5" s="23" t="s">
        <v>21</v>
      </c>
      <c r="AA5" s="23" t="s">
        <v>21</v>
      </c>
      <c r="AB5" s="23" t="s">
        <v>21</v>
      </c>
      <c r="AC5" s="23" t="s">
        <v>21</v>
      </c>
    </row>
    <row r="6" s="1" customFormat="1" ht="27.95" customHeight="1" spans="1:29">
      <c r="A6" s="21">
        <v>1</v>
      </c>
      <c r="B6" s="21" t="s">
        <v>24</v>
      </c>
      <c r="C6" s="21">
        <v>1652</v>
      </c>
      <c r="D6" s="22">
        <f t="shared" ref="D6:D11" si="0">F6+T6</f>
        <v>933359</v>
      </c>
      <c r="E6" s="21">
        <f t="shared" ref="E6:E9" si="1">G6+I6+K6+M6+O6+Q6</f>
        <v>824</v>
      </c>
      <c r="F6" s="22">
        <f t="shared" ref="F6:F9" si="2">H6+J6+L6+N6+P6+R6</f>
        <v>703944</v>
      </c>
      <c r="G6" s="21">
        <v>147</v>
      </c>
      <c r="H6" s="21">
        <v>79380</v>
      </c>
      <c r="I6" s="21">
        <v>52</v>
      </c>
      <c r="J6" s="23">
        <v>22464</v>
      </c>
      <c r="K6" s="21">
        <v>22</v>
      </c>
      <c r="L6" s="22">
        <v>5940</v>
      </c>
      <c r="M6" s="21">
        <v>518</v>
      </c>
      <c r="N6" s="23">
        <v>559440</v>
      </c>
      <c r="O6" s="21">
        <v>0</v>
      </c>
      <c r="P6" s="23">
        <v>0</v>
      </c>
      <c r="Q6" s="21">
        <v>85</v>
      </c>
      <c r="R6" s="23">
        <v>36720</v>
      </c>
      <c r="S6" s="23">
        <f t="shared" ref="S6:S11" si="3">U6+W6</f>
        <v>1547</v>
      </c>
      <c r="T6" s="23">
        <f t="shared" ref="T6:T11" si="4">V6+Y6</f>
        <v>229415</v>
      </c>
      <c r="U6" s="21">
        <v>1496</v>
      </c>
      <c r="V6" s="23">
        <v>209440</v>
      </c>
      <c r="W6" s="21">
        <v>51</v>
      </c>
      <c r="X6" s="23">
        <v>799</v>
      </c>
      <c r="Y6" s="23">
        <v>19975</v>
      </c>
      <c r="Z6" s="23">
        <v>2</v>
      </c>
      <c r="AA6" s="23" t="s">
        <v>25</v>
      </c>
      <c r="AB6" s="23">
        <v>0</v>
      </c>
      <c r="AC6" s="23">
        <v>0</v>
      </c>
    </row>
    <row r="7" s="1" customFormat="1" ht="27.95" customHeight="1" spans="1:29">
      <c r="A7" s="21">
        <v>2</v>
      </c>
      <c r="B7" s="21" t="s">
        <v>26</v>
      </c>
      <c r="C7" s="21">
        <v>1202</v>
      </c>
      <c r="D7" s="21">
        <f t="shared" si="0"/>
        <v>856361</v>
      </c>
      <c r="E7" s="21">
        <f t="shared" si="1"/>
        <v>886</v>
      </c>
      <c r="F7" s="21">
        <f t="shared" si="2"/>
        <v>713016</v>
      </c>
      <c r="G7" s="21">
        <v>138</v>
      </c>
      <c r="H7" s="22">
        <f>G7*540</f>
        <v>74520</v>
      </c>
      <c r="I7" s="21">
        <v>97</v>
      </c>
      <c r="J7" s="23">
        <f>I7*432</f>
        <v>41904</v>
      </c>
      <c r="K7" s="21">
        <v>44</v>
      </c>
      <c r="L7" s="23">
        <f>K7*270</f>
        <v>11880</v>
      </c>
      <c r="M7" s="21">
        <v>497</v>
      </c>
      <c r="N7" s="23">
        <f>M7*1080</f>
        <v>536760</v>
      </c>
      <c r="O7" s="21">
        <v>2</v>
      </c>
      <c r="P7" s="23">
        <v>1296</v>
      </c>
      <c r="Q7" s="21">
        <v>108</v>
      </c>
      <c r="R7" s="23">
        <f>Q7*432</f>
        <v>46656</v>
      </c>
      <c r="S7" s="21">
        <f t="shared" si="3"/>
        <v>982</v>
      </c>
      <c r="T7" s="21">
        <f t="shared" si="4"/>
        <v>143345</v>
      </c>
      <c r="U7" s="21">
        <v>958</v>
      </c>
      <c r="V7" s="23">
        <f>U7*140</f>
        <v>134120</v>
      </c>
      <c r="W7" s="21">
        <v>24</v>
      </c>
      <c r="X7" s="23">
        <v>369</v>
      </c>
      <c r="Y7" s="21">
        <f>25*X7</f>
        <v>9225</v>
      </c>
      <c r="Z7" s="23">
        <v>2</v>
      </c>
      <c r="AA7" s="23" t="s">
        <v>25</v>
      </c>
      <c r="AB7" s="23">
        <v>0</v>
      </c>
      <c r="AC7" s="23">
        <v>0</v>
      </c>
    </row>
    <row r="8" s="1" customFormat="1" ht="27.95" customHeight="1" spans="1:29">
      <c r="A8" s="21">
        <v>3</v>
      </c>
      <c r="B8" s="21" t="s">
        <v>27</v>
      </c>
      <c r="C8" s="21">
        <v>981</v>
      </c>
      <c r="D8" s="23">
        <v>752368</v>
      </c>
      <c r="E8" s="21">
        <v>764</v>
      </c>
      <c r="F8" s="24">
        <v>632448</v>
      </c>
      <c r="G8" s="21">
        <v>125</v>
      </c>
      <c r="H8" s="21">
        <v>67500</v>
      </c>
      <c r="I8" s="21">
        <v>55</v>
      </c>
      <c r="J8" s="23">
        <v>23760</v>
      </c>
      <c r="K8" s="21">
        <v>42</v>
      </c>
      <c r="L8" s="23">
        <v>11340</v>
      </c>
      <c r="M8" s="21">
        <v>455</v>
      </c>
      <c r="N8" s="23">
        <v>491400</v>
      </c>
      <c r="O8" s="21">
        <v>4</v>
      </c>
      <c r="P8" s="23">
        <v>2592</v>
      </c>
      <c r="Q8" s="21">
        <v>83</v>
      </c>
      <c r="R8" s="23">
        <v>35856</v>
      </c>
      <c r="S8" s="23">
        <v>822</v>
      </c>
      <c r="T8" s="23">
        <v>119920</v>
      </c>
      <c r="U8" s="21">
        <v>803</v>
      </c>
      <c r="V8" s="23">
        <v>112420</v>
      </c>
      <c r="W8" s="21">
        <v>19</v>
      </c>
      <c r="X8" s="23">
        <v>300</v>
      </c>
      <c r="Y8" s="23">
        <v>7500</v>
      </c>
      <c r="Z8" s="23">
        <v>3</v>
      </c>
      <c r="AA8" s="23" t="s">
        <v>28</v>
      </c>
      <c r="AB8" s="23">
        <v>1</v>
      </c>
      <c r="AC8" s="23">
        <v>0</v>
      </c>
    </row>
    <row r="9" s="1" customFormat="1" ht="27.95" customHeight="1" spans="1:29">
      <c r="A9" s="21">
        <v>4</v>
      </c>
      <c r="B9" s="21" t="s">
        <v>29</v>
      </c>
      <c r="C9" s="21">
        <v>1265</v>
      </c>
      <c r="D9" s="23">
        <f>H9+J9+L9+N9+P9+R9+V9+Y9</f>
        <v>949656</v>
      </c>
      <c r="E9" s="21">
        <f t="shared" si="1"/>
        <v>943</v>
      </c>
      <c r="F9" s="25">
        <f t="shared" si="2"/>
        <v>798336</v>
      </c>
      <c r="G9" s="21">
        <v>145</v>
      </c>
      <c r="H9" s="21">
        <f>G9*540+540+540</f>
        <v>79380</v>
      </c>
      <c r="I9" s="21">
        <v>84</v>
      </c>
      <c r="J9" s="23">
        <f>I9*432</f>
        <v>36288</v>
      </c>
      <c r="K9" s="21">
        <v>46</v>
      </c>
      <c r="L9" s="23">
        <f>K9*270</f>
        <v>12420</v>
      </c>
      <c r="M9" s="21">
        <v>589</v>
      </c>
      <c r="N9" s="23">
        <f>M9*1080</f>
        <v>636120</v>
      </c>
      <c r="O9" s="21">
        <v>0</v>
      </c>
      <c r="P9" s="23">
        <v>0</v>
      </c>
      <c r="Q9" s="21">
        <v>79</v>
      </c>
      <c r="R9" s="23">
        <f>Q9*432</f>
        <v>34128</v>
      </c>
      <c r="S9" s="23">
        <f t="shared" si="3"/>
        <v>1065</v>
      </c>
      <c r="T9" s="23">
        <f t="shared" si="4"/>
        <v>151320</v>
      </c>
      <c r="U9" s="21">
        <v>1057</v>
      </c>
      <c r="V9" s="23">
        <f>U9*140+140</f>
        <v>148120</v>
      </c>
      <c r="W9" s="21">
        <v>8</v>
      </c>
      <c r="X9" s="23">
        <v>128</v>
      </c>
      <c r="Y9" s="23">
        <v>3200</v>
      </c>
      <c r="Z9" s="23">
        <v>2</v>
      </c>
      <c r="AA9" s="23" t="s">
        <v>30</v>
      </c>
      <c r="AB9" s="23">
        <v>0</v>
      </c>
      <c r="AC9" s="23">
        <v>0</v>
      </c>
    </row>
    <row r="10" s="1" customFormat="1" ht="27.95" customHeight="1" spans="1:29">
      <c r="A10" s="21">
        <v>5</v>
      </c>
      <c r="B10" s="26" t="s">
        <v>31</v>
      </c>
      <c r="C10" s="21">
        <v>1109</v>
      </c>
      <c r="D10" s="21">
        <f>F10+T10</f>
        <v>792467</v>
      </c>
      <c r="E10" s="21">
        <f>G10+I10+K10+M10+Q10</f>
        <v>806</v>
      </c>
      <c r="F10" s="21">
        <f>H10+J10+L10+N10+R10</f>
        <v>659232</v>
      </c>
      <c r="G10" s="21">
        <v>132</v>
      </c>
      <c r="H10" s="21">
        <v>71280</v>
      </c>
      <c r="I10" s="21">
        <v>63</v>
      </c>
      <c r="J10" s="21">
        <v>27216</v>
      </c>
      <c r="K10" s="21">
        <v>32</v>
      </c>
      <c r="L10" s="21">
        <v>8640</v>
      </c>
      <c r="M10" s="21">
        <v>466</v>
      </c>
      <c r="N10" s="21">
        <v>503280</v>
      </c>
      <c r="O10" s="21"/>
      <c r="P10" s="21"/>
      <c r="Q10" s="21">
        <v>113</v>
      </c>
      <c r="R10" s="21">
        <v>48816</v>
      </c>
      <c r="S10" s="21">
        <f t="shared" si="3"/>
        <v>922</v>
      </c>
      <c r="T10" s="21">
        <f t="shared" si="4"/>
        <v>133235</v>
      </c>
      <c r="U10" s="22">
        <v>904</v>
      </c>
      <c r="V10" s="21">
        <v>126560</v>
      </c>
      <c r="W10" s="21">
        <v>18</v>
      </c>
      <c r="X10" s="21">
        <v>267</v>
      </c>
      <c r="Y10" s="21">
        <v>6675</v>
      </c>
      <c r="Z10" s="21">
        <v>6</v>
      </c>
      <c r="AA10" s="21" t="s">
        <v>32</v>
      </c>
      <c r="AB10" s="39">
        <v>0</v>
      </c>
      <c r="AC10" s="39">
        <v>1</v>
      </c>
    </row>
    <row r="11" s="2" customFormat="1" ht="27.95" customHeight="1" spans="1:29">
      <c r="A11" s="21">
        <v>6</v>
      </c>
      <c r="B11" s="21" t="s">
        <v>33</v>
      </c>
      <c r="C11" s="21">
        <v>1535</v>
      </c>
      <c r="D11" s="27">
        <f t="shared" si="0"/>
        <v>1160281</v>
      </c>
      <c r="E11" s="21">
        <f>G11+I11+K11+M11+O11+Q11</f>
        <v>1200</v>
      </c>
      <c r="F11" s="21">
        <f>H11+J11+L11+N11+P11+R11</f>
        <v>971136</v>
      </c>
      <c r="G11" s="21">
        <v>216</v>
      </c>
      <c r="H11" s="21">
        <v>116640</v>
      </c>
      <c r="I11" s="21">
        <v>75</v>
      </c>
      <c r="J11" s="21">
        <v>32400</v>
      </c>
      <c r="K11" s="21">
        <v>60</v>
      </c>
      <c r="L11" s="21">
        <v>16200</v>
      </c>
      <c r="M11" s="21">
        <v>677</v>
      </c>
      <c r="N11" s="21">
        <v>731160</v>
      </c>
      <c r="O11" s="21">
        <v>2</v>
      </c>
      <c r="P11" s="21">
        <v>1296</v>
      </c>
      <c r="Q11" s="21">
        <v>170</v>
      </c>
      <c r="R11" s="21">
        <v>73440</v>
      </c>
      <c r="S11" s="21">
        <f t="shared" si="3"/>
        <v>1275</v>
      </c>
      <c r="T11" s="21">
        <f t="shared" si="4"/>
        <v>189145</v>
      </c>
      <c r="U11" s="21">
        <v>1233</v>
      </c>
      <c r="V11" s="21">
        <v>172620</v>
      </c>
      <c r="W11" s="21">
        <v>42</v>
      </c>
      <c r="X11" s="21">
        <v>661</v>
      </c>
      <c r="Y11" s="21">
        <v>16525</v>
      </c>
      <c r="Z11" s="23">
        <v>7</v>
      </c>
      <c r="AA11" s="23" t="s">
        <v>34</v>
      </c>
      <c r="AB11" s="23">
        <v>0</v>
      </c>
      <c r="AC11" s="23">
        <v>0</v>
      </c>
    </row>
    <row r="12" s="3" customFormat="1" ht="27.95" customHeight="1" spans="1:31">
      <c r="A12" s="21">
        <v>7</v>
      </c>
      <c r="B12" s="21" t="s">
        <v>35</v>
      </c>
      <c r="C12" s="21">
        <v>1150</v>
      </c>
      <c r="D12" s="21">
        <v>877232</v>
      </c>
      <c r="E12" s="21">
        <v>873</v>
      </c>
      <c r="F12" s="21">
        <v>732132</v>
      </c>
      <c r="G12" s="21">
        <v>131</v>
      </c>
      <c r="H12" s="21">
        <v>70740</v>
      </c>
      <c r="I12" s="21">
        <v>61</v>
      </c>
      <c r="J12" s="21">
        <v>26352</v>
      </c>
      <c r="K12" s="21">
        <v>44</v>
      </c>
      <c r="L12" s="21">
        <v>11880</v>
      </c>
      <c r="M12" s="21">
        <v>537</v>
      </c>
      <c r="N12" s="21">
        <v>579960</v>
      </c>
      <c r="O12" s="21">
        <v>0</v>
      </c>
      <c r="P12" s="21">
        <v>0</v>
      </c>
      <c r="Q12" s="21">
        <v>100</v>
      </c>
      <c r="R12" s="21">
        <v>43200</v>
      </c>
      <c r="S12" s="21">
        <v>977</v>
      </c>
      <c r="T12" s="21">
        <v>145100</v>
      </c>
      <c r="U12" s="21">
        <v>945</v>
      </c>
      <c r="V12" s="21">
        <v>132300</v>
      </c>
      <c r="W12" s="21">
        <v>32</v>
      </c>
      <c r="X12" s="21">
        <v>512</v>
      </c>
      <c r="Y12" s="21">
        <v>12800</v>
      </c>
      <c r="Z12" s="23">
        <v>2</v>
      </c>
      <c r="AA12" s="23" t="s">
        <v>36</v>
      </c>
      <c r="AB12" s="23">
        <v>0</v>
      </c>
      <c r="AC12" s="23">
        <v>1</v>
      </c>
      <c r="AE12" s="40"/>
    </row>
    <row r="13" s="1" customFormat="1" ht="27.95" customHeight="1" spans="1:31">
      <c r="A13" s="21">
        <v>8</v>
      </c>
      <c r="B13" s="21" t="s">
        <v>37</v>
      </c>
      <c r="C13" s="21">
        <v>1285</v>
      </c>
      <c r="D13" s="21">
        <f>F13+T13</f>
        <v>712805</v>
      </c>
      <c r="E13" s="21">
        <f>G13+I13+K13+M13+O13+Q13</f>
        <v>669</v>
      </c>
      <c r="F13" s="21">
        <f>H13+J13+L13+N13+P13+R13</f>
        <v>550530</v>
      </c>
      <c r="G13" s="21">
        <v>109</v>
      </c>
      <c r="H13" s="21">
        <v>58860</v>
      </c>
      <c r="I13" s="21">
        <v>57</v>
      </c>
      <c r="J13" s="21">
        <v>24624</v>
      </c>
      <c r="K13" s="21">
        <v>17</v>
      </c>
      <c r="L13" s="21">
        <v>4590</v>
      </c>
      <c r="M13" s="21">
        <v>388</v>
      </c>
      <c r="N13" s="21">
        <v>419040</v>
      </c>
      <c r="O13" s="21">
        <v>5</v>
      </c>
      <c r="P13" s="21">
        <v>3240</v>
      </c>
      <c r="Q13" s="21">
        <v>93</v>
      </c>
      <c r="R13" s="21">
        <v>40176</v>
      </c>
      <c r="S13" s="21">
        <f>U13+W13</f>
        <v>1132</v>
      </c>
      <c r="T13" s="21">
        <f>V13+Y13</f>
        <v>162275</v>
      </c>
      <c r="U13" s="21">
        <v>1115</v>
      </c>
      <c r="V13" s="21">
        <v>156100</v>
      </c>
      <c r="W13" s="21">
        <v>17</v>
      </c>
      <c r="X13" s="21">
        <v>247</v>
      </c>
      <c r="Y13" s="21">
        <v>6175</v>
      </c>
      <c r="Z13" s="23">
        <v>5</v>
      </c>
      <c r="AA13" s="23" t="s">
        <v>38</v>
      </c>
      <c r="AB13" s="23">
        <v>1</v>
      </c>
      <c r="AC13" s="23">
        <v>1</v>
      </c>
      <c r="AE13" s="1"/>
    </row>
    <row r="14" s="1" customFormat="1" ht="27.95" customHeight="1" spans="1:29">
      <c r="A14" s="21">
        <v>9</v>
      </c>
      <c r="B14" s="21" t="s">
        <v>39</v>
      </c>
      <c r="C14" s="21">
        <v>26</v>
      </c>
      <c r="D14" s="21">
        <v>7464</v>
      </c>
      <c r="E14" s="23">
        <v>7</v>
      </c>
      <c r="F14" s="21">
        <v>4104</v>
      </c>
      <c r="G14" s="21">
        <v>4</v>
      </c>
      <c r="H14" s="21">
        <v>2160</v>
      </c>
      <c r="I14" s="21">
        <v>1</v>
      </c>
      <c r="J14" s="21">
        <v>432</v>
      </c>
      <c r="K14" s="21">
        <v>0</v>
      </c>
      <c r="L14" s="21">
        <v>0</v>
      </c>
      <c r="M14" s="21">
        <v>1</v>
      </c>
      <c r="N14" s="21">
        <v>1080</v>
      </c>
      <c r="O14" s="21">
        <v>0</v>
      </c>
      <c r="P14" s="21">
        <v>0</v>
      </c>
      <c r="Q14" s="21">
        <v>1</v>
      </c>
      <c r="R14" s="21">
        <v>432</v>
      </c>
      <c r="S14" s="21">
        <v>24</v>
      </c>
      <c r="T14" s="21">
        <v>3360</v>
      </c>
      <c r="U14" s="21">
        <v>24</v>
      </c>
      <c r="V14" s="21">
        <v>3360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</row>
    <row r="15" ht="60" customHeight="1" spans="1:29">
      <c r="A15" s="21" t="s">
        <v>40</v>
      </c>
      <c r="B15" s="21"/>
      <c r="C15" s="21">
        <f t="shared" ref="C15:Z15" si="5">SUM(C6:C14)</f>
        <v>10205</v>
      </c>
      <c r="D15" s="22">
        <f t="shared" si="5"/>
        <v>7041993</v>
      </c>
      <c r="E15" s="21">
        <f t="shared" si="5"/>
        <v>6972</v>
      </c>
      <c r="F15" s="22">
        <f t="shared" si="5"/>
        <v>5764878</v>
      </c>
      <c r="G15" s="21">
        <f t="shared" si="5"/>
        <v>1147</v>
      </c>
      <c r="H15" s="21">
        <f t="shared" si="5"/>
        <v>620460</v>
      </c>
      <c r="I15" s="21">
        <f t="shared" si="5"/>
        <v>545</v>
      </c>
      <c r="J15" s="23">
        <f t="shared" si="5"/>
        <v>235440</v>
      </c>
      <c r="K15" s="21">
        <f t="shared" si="5"/>
        <v>307</v>
      </c>
      <c r="L15" s="22">
        <f t="shared" si="5"/>
        <v>82890</v>
      </c>
      <c r="M15" s="21">
        <f t="shared" si="5"/>
        <v>4128</v>
      </c>
      <c r="N15" s="23">
        <f t="shared" si="5"/>
        <v>4458240</v>
      </c>
      <c r="O15" s="21">
        <f t="shared" si="5"/>
        <v>13</v>
      </c>
      <c r="P15" s="23">
        <f t="shared" si="5"/>
        <v>8424</v>
      </c>
      <c r="Q15" s="21">
        <f t="shared" si="5"/>
        <v>832</v>
      </c>
      <c r="R15" s="23">
        <f t="shared" si="5"/>
        <v>359424</v>
      </c>
      <c r="S15" s="23">
        <f t="shared" si="5"/>
        <v>8746</v>
      </c>
      <c r="T15" s="23">
        <f t="shared" si="5"/>
        <v>1277115</v>
      </c>
      <c r="U15" s="21">
        <f t="shared" si="5"/>
        <v>8535</v>
      </c>
      <c r="V15" s="23">
        <f t="shared" si="5"/>
        <v>1195040</v>
      </c>
      <c r="W15" s="21">
        <f t="shared" si="5"/>
        <v>211</v>
      </c>
      <c r="X15" s="23">
        <f t="shared" si="5"/>
        <v>3283</v>
      </c>
      <c r="Y15" s="23">
        <f t="shared" si="5"/>
        <v>82075</v>
      </c>
      <c r="Z15" s="23">
        <f t="shared" si="5"/>
        <v>29</v>
      </c>
      <c r="AA15" s="38" t="s">
        <v>41</v>
      </c>
      <c r="AB15" s="23">
        <f>SUM(AB6:AB14)</f>
        <v>2</v>
      </c>
      <c r="AC15" s="23">
        <f>SUM(AC6:AC14)</f>
        <v>3</v>
      </c>
    </row>
    <row r="16" ht="17" customHeight="1"/>
    <row r="23" spans="2:23">
      <c r="B23" s="28" t="s">
        <v>42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</sheetData>
  <mergeCells count="19">
    <mergeCell ref="A1:Y1"/>
    <mergeCell ref="A2:Y2"/>
    <mergeCell ref="E3:R3"/>
    <mergeCell ref="S3:Y3"/>
    <mergeCell ref="Z3:AC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B23:W23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  <ignoredErrors>
    <ignoredError sqref="E10:F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2025-04-09T01:54:22Z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C579BCA4391E443A8981904F90AF1495_13</vt:lpwstr>
  </property>
</Properties>
</file>