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<sst xmlns="http://schemas.openxmlformats.org/spreadsheetml/2006/main" count="52" uniqueCount="31">
  <si>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r>
      <rPr>
        <sz val="18"/>
        <color rgb="FF000000"/>
        <rFont val="宋体"/>
        <charset val="134"/>
      </rPr>
      <t>2025年5月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</si>
  <si>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填报时间：2025.5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</si>
  <si>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</si>
  <si>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</si>
  <si>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</si>
  <si>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</si>
  <si>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</si>
  <si>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</si>
  <si>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</si>
  <si>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</si>
  <si>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</si>
  <si>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</si>
  <si>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</si>
  <si>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</si>
  <si>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</si>
  <si>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</si>
  <si>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</si>
  <si>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</si>
  <si>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</si>
  <si>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</si>
  <si>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</si>
  <si>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</si>
  <si>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</si>
  <si>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</si>
  <si>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</si>
  <si>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</si>
  <si>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</si>
  <si>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</si>
  <si>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</si>
  <si>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</si>
  <si>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备注：护理补贴人数系统显示8496人，其中白马张金凤2月份去世，系统显示是1月份的助残服务费用；护理补贴实际人数是8495人；另补发护理补贴2人（和凤、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</si>
</sst>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" fillId="0" borderId="0"/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abSelected="1" workbookViewId="0">
      <selection activeCell="Y15" sqref="Y15"/>
    </sheetView>
  </sheetViews>
  <sheetFormatPr defaultColWidth="9" defaultRowHeight="14.25"/>
  <cols>
    <col min="1" max="1" width="3.25" style="5" customWidth="1"/>
    <col min="2" max="2" width="7.5" style="6" customWidth="1"/>
    <col min="3" max="3" width="5.75" style="5" customWidth="1"/>
    <col min="4" max="4" width="11.125" style="5" customWidth="1"/>
    <col min="5" max="5" width="8.625" style="5" customWidth="1"/>
    <col min="6" max="6" width="11.125" style="5" customWidth="1"/>
    <col min="7" max="7" width="5" style="5" customWidth="1"/>
    <col min="8" max="8" width="9.25" style="5" customWidth="1"/>
    <col min="9" max="9" width="5" style="5" customWidth="1"/>
    <col min="10" max="10" width="9.625" style="5" customWidth="1"/>
    <col min="11" max="11" width="5" style="5" customWidth="1"/>
    <col min="12" max="12" width="11.25" style="5" customWidth="1"/>
    <col min="13" max="13" width="5.875" style="5" customWidth="1"/>
    <col min="14" max="14" width="11.375" style="7" customWidth="1"/>
    <col min="15" max="15" width="6.25" style="5" customWidth="1"/>
    <col min="16" max="16" width="9.125" style="5" customWidth="1"/>
    <col min="17" max="17" width="5.875" style="5" customWidth="1"/>
    <col min="18" max="18" width="7.625" style="5" customWidth="1"/>
    <col min="19" max="19" width="5.875" style="5" customWidth="1"/>
    <col min="20" max="20" width="7.625" style="5" customWidth="1"/>
    <col min="21" max="21" width="5.875" style="5" customWidth="1"/>
    <col min="22" max="22" width="8.75" style="5" customWidth="1"/>
    <col min="23" max="23" width="6.25" style="5" customWidth="1"/>
    <col min="24" max="24" width="5.625" style="5" customWidth="1"/>
    <col min="25" max="25" width="9.75" style="5" customWidth="1"/>
    <col min="26" max="16384" width="9" style="5"/>
  </cols>
  <sheetData>
    <row r="1" ht="40.5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30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21" customHeight="1" spans="1:25">
      <c r="A3" s="11" t="s">
        <v>2</v>
      </c>
      <c r="B3" s="11" t="s">
        <v>3</v>
      </c>
      <c r="C3" s="12" t="s">
        <v>4</v>
      </c>
      <c r="D3" s="13"/>
      <c r="E3" s="14" t="s">
        <v>5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2"/>
      <c r="S3" s="33" t="s">
        <v>6</v>
      </c>
      <c r="T3" s="33"/>
      <c r="U3" s="33"/>
      <c r="V3" s="33"/>
      <c r="W3" s="33"/>
      <c r="X3" s="33"/>
      <c r="Y3" s="33"/>
    </row>
    <row r="4" ht="73.5" customHeight="1" spans="1:25">
      <c r="A4" s="15"/>
      <c r="B4" s="15"/>
      <c r="C4" s="13"/>
      <c r="D4" s="13"/>
      <c r="E4" s="16" t="s">
        <v>7</v>
      </c>
      <c r="F4" s="17"/>
      <c r="G4" s="18" t="s">
        <v>8</v>
      </c>
      <c r="H4" s="19"/>
      <c r="I4" s="18" t="s">
        <v>9</v>
      </c>
      <c r="J4" s="19"/>
      <c r="K4" s="18" t="s">
        <v>10</v>
      </c>
      <c r="L4" s="19"/>
      <c r="M4" s="18" t="s">
        <v>11</v>
      </c>
      <c r="N4" s="19"/>
      <c r="O4" s="18" t="s">
        <v>12</v>
      </c>
      <c r="P4" s="19"/>
      <c r="Q4" s="18" t="s">
        <v>13</v>
      </c>
      <c r="R4" s="19"/>
      <c r="S4" s="12" t="s">
        <v>7</v>
      </c>
      <c r="T4" s="12"/>
      <c r="U4" s="19" t="s">
        <v>14</v>
      </c>
      <c r="V4" s="19"/>
      <c r="W4" s="18" t="s">
        <v>15</v>
      </c>
      <c r="X4" s="18"/>
      <c r="Y4" s="19"/>
    </row>
    <row r="5" ht="33" customHeight="1" spans="1:25">
      <c r="A5" s="15"/>
      <c r="B5" s="15"/>
      <c r="C5" s="20" t="s">
        <v>16</v>
      </c>
      <c r="D5" s="21" t="s">
        <v>17</v>
      </c>
      <c r="E5" s="20" t="s">
        <v>16</v>
      </c>
      <c r="F5" s="21" t="s">
        <v>17</v>
      </c>
      <c r="G5" s="20" t="s">
        <v>16</v>
      </c>
      <c r="H5" s="21" t="s">
        <v>17</v>
      </c>
      <c r="I5" s="20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31" t="s">
        <v>17</v>
      </c>
      <c r="O5" s="21" t="s">
        <v>16</v>
      </c>
      <c r="P5" s="21" t="s">
        <v>17</v>
      </c>
      <c r="Q5" s="20" t="s">
        <v>16</v>
      </c>
      <c r="R5" s="21" t="s">
        <v>17</v>
      </c>
      <c r="S5" s="20" t="s">
        <v>16</v>
      </c>
      <c r="T5" s="21" t="s">
        <v>17</v>
      </c>
      <c r="U5" s="21" t="s">
        <v>16</v>
      </c>
      <c r="V5" s="21" t="s">
        <v>17</v>
      </c>
      <c r="W5" s="20" t="s">
        <v>16</v>
      </c>
      <c r="X5" s="20" t="s">
        <v>18</v>
      </c>
      <c r="Y5" s="21" t="s">
        <v>17</v>
      </c>
    </row>
    <row r="6" s="1" customFormat="1" ht="27.95" customHeight="1" spans="1:25">
      <c r="A6" s="22">
        <v>1</v>
      </c>
      <c r="B6" s="22" t="s">
        <v>19</v>
      </c>
      <c r="C6" s="22">
        <v>1658</v>
      </c>
      <c r="D6" s="23">
        <f t="shared" ref="D6:D11" si="0">F6+T6</f>
        <v>933111</v>
      </c>
      <c r="E6" s="22">
        <f t="shared" ref="E6:E11" si="1">G6+I6+K6+M6+O6+Q6</f>
        <v>825</v>
      </c>
      <c r="F6" s="23">
        <f t="shared" ref="F6:F11" si="2">H6+J6+L6+N6+P6+R6</f>
        <v>703296</v>
      </c>
      <c r="G6" s="22">
        <v>149</v>
      </c>
      <c r="H6" s="22">
        <v>80460</v>
      </c>
      <c r="I6" s="22">
        <v>52</v>
      </c>
      <c r="J6" s="24">
        <v>22464</v>
      </c>
      <c r="K6" s="22">
        <v>22</v>
      </c>
      <c r="L6" s="23">
        <v>5940</v>
      </c>
      <c r="M6" s="22">
        <v>516</v>
      </c>
      <c r="N6" s="24">
        <v>557280</v>
      </c>
      <c r="O6" s="22">
        <v>0</v>
      </c>
      <c r="P6" s="24">
        <v>0</v>
      </c>
      <c r="Q6" s="22">
        <v>86</v>
      </c>
      <c r="R6" s="24">
        <v>37152</v>
      </c>
      <c r="S6" s="24">
        <f t="shared" ref="S6:S11" si="3">U6+W6</f>
        <v>1551</v>
      </c>
      <c r="T6" s="24">
        <f t="shared" ref="T6:T11" si="4">V6+Y6</f>
        <v>229815</v>
      </c>
      <c r="U6" s="22">
        <v>1501</v>
      </c>
      <c r="V6" s="24">
        <v>210140</v>
      </c>
      <c r="W6" s="22">
        <v>50</v>
      </c>
      <c r="X6" s="24">
        <v>787</v>
      </c>
      <c r="Y6" s="24">
        <v>19675</v>
      </c>
    </row>
    <row r="7" s="1" customFormat="1" ht="27.95" customHeight="1" spans="1:25">
      <c r="A7" s="22">
        <v>2</v>
      </c>
      <c r="B7" s="22" t="s">
        <v>20</v>
      </c>
      <c r="C7" s="22">
        <v>1199</v>
      </c>
      <c r="D7" s="22">
        <f t="shared" si="0"/>
        <v>852626</v>
      </c>
      <c r="E7" s="22">
        <f t="shared" si="1"/>
        <v>885</v>
      </c>
      <c r="F7" s="22">
        <f t="shared" si="2"/>
        <v>709776</v>
      </c>
      <c r="G7" s="22">
        <v>142</v>
      </c>
      <c r="H7" s="23">
        <f>G7*540</f>
        <v>76680</v>
      </c>
      <c r="I7" s="22">
        <v>97</v>
      </c>
      <c r="J7" s="24">
        <f>I7*432</f>
        <v>41904</v>
      </c>
      <c r="K7" s="22">
        <v>44</v>
      </c>
      <c r="L7" s="24">
        <f>K7*270</f>
        <v>11880</v>
      </c>
      <c r="M7" s="22">
        <v>492</v>
      </c>
      <c r="N7" s="24">
        <f>M7*1080</f>
        <v>531360</v>
      </c>
      <c r="O7" s="22">
        <v>2</v>
      </c>
      <c r="P7" s="24">
        <v>1296</v>
      </c>
      <c r="Q7" s="22">
        <v>108</v>
      </c>
      <c r="R7" s="24">
        <f>Q7*432</f>
        <v>46656</v>
      </c>
      <c r="S7" s="22">
        <f t="shared" si="3"/>
        <v>979</v>
      </c>
      <c r="T7" s="22">
        <f t="shared" si="4"/>
        <v>142850</v>
      </c>
      <c r="U7" s="22">
        <v>955</v>
      </c>
      <c r="V7" s="24">
        <f>U7*140</f>
        <v>133700</v>
      </c>
      <c r="W7" s="22">
        <v>24</v>
      </c>
      <c r="X7" s="24">
        <v>366</v>
      </c>
      <c r="Y7" s="22">
        <f>25*X7</f>
        <v>9150</v>
      </c>
    </row>
    <row r="8" s="1" customFormat="1" ht="27.95" customHeight="1" spans="1:25">
      <c r="A8" s="22">
        <v>3</v>
      </c>
      <c r="B8" s="22" t="s">
        <v>21</v>
      </c>
      <c r="C8" s="22">
        <v>989</v>
      </c>
      <c r="D8" s="24">
        <v>754460</v>
      </c>
      <c r="E8" s="22">
        <v>765</v>
      </c>
      <c r="F8" s="25">
        <v>633420</v>
      </c>
      <c r="G8" s="22">
        <v>124</v>
      </c>
      <c r="H8" s="22">
        <v>66960</v>
      </c>
      <c r="I8" s="22">
        <v>55</v>
      </c>
      <c r="J8" s="24">
        <v>23760</v>
      </c>
      <c r="K8" s="22">
        <v>42</v>
      </c>
      <c r="L8" s="24">
        <v>11340</v>
      </c>
      <c r="M8" s="22">
        <v>456</v>
      </c>
      <c r="N8" s="24">
        <v>492480</v>
      </c>
      <c r="O8" s="22">
        <v>4</v>
      </c>
      <c r="P8" s="24">
        <v>2592</v>
      </c>
      <c r="Q8" s="22">
        <v>84</v>
      </c>
      <c r="R8" s="24">
        <v>36288</v>
      </c>
      <c r="S8" s="24">
        <v>829</v>
      </c>
      <c r="T8" s="24">
        <v>121040</v>
      </c>
      <c r="U8" s="22">
        <v>810</v>
      </c>
      <c r="V8" s="24">
        <v>113540</v>
      </c>
      <c r="W8" s="22">
        <v>19</v>
      </c>
      <c r="X8" s="24">
        <v>300</v>
      </c>
      <c r="Y8" s="24">
        <v>7500</v>
      </c>
    </row>
    <row r="9" s="1" customFormat="1" ht="27.95" customHeight="1" spans="1:25">
      <c r="A9" s="22">
        <v>4</v>
      </c>
      <c r="B9" s="22" t="s">
        <v>22</v>
      </c>
      <c r="C9" s="22">
        <v>1270</v>
      </c>
      <c r="D9" s="24">
        <f>H9+J9+L9+N9+P9+R9+V9+Y9</f>
        <v>950656</v>
      </c>
      <c r="E9" s="22">
        <f t="shared" si="1"/>
        <v>944</v>
      </c>
      <c r="F9" s="24">
        <f t="shared" si="2"/>
        <v>797796</v>
      </c>
      <c r="G9" s="22">
        <v>146</v>
      </c>
      <c r="H9" s="22">
        <f>G9*540</f>
        <v>78840</v>
      </c>
      <c r="I9" s="22">
        <v>85</v>
      </c>
      <c r="J9" s="24">
        <f>I9*432</f>
        <v>36720</v>
      </c>
      <c r="K9" s="22">
        <v>46</v>
      </c>
      <c r="L9" s="24">
        <f>K9*270</f>
        <v>12420</v>
      </c>
      <c r="M9" s="22">
        <v>589</v>
      </c>
      <c r="N9" s="24">
        <f>M9*1080</f>
        <v>636120</v>
      </c>
      <c r="O9" s="22">
        <v>0</v>
      </c>
      <c r="P9" s="24">
        <v>0</v>
      </c>
      <c r="Q9" s="22">
        <v>78</v>
      </c>
      <c r="R9" s="24">
        <f>Q9*432</f>
        <v>33696</v>
      </c>
      <c r="S9" s="24">
        <f t="shared" si="3"/>
        <v>1070</v>
      </c>
      <c r="T9" s="24">
        <f t="shared" si="4"/>
        <v>152860</v>
      </c>
      <c r="U9" s="22">
        <v>1062</v>
      </c>
      <c r="V9" s="24">
        <f>U9*140+140+140+140+140+140+140+140</f>
        <v>149660</v>
      </c>
      <c r="W9" s="22">
        <v>8</v>
      </c>
      <c r="X9" s="24">
        <v>128</v>
      </c>
      <c r="Y9" s="24">
        <v>3200</v>
      </c>
    </row>
    <row r="10" s="1" customFormat="1" ht="27.95" customHeight="1" spans="1:25">
      <c r="A10" s="22">
        <v>5</v>
      </c>
      <c r="B10" s="26" t="s">
        <v>23</v>
      </c>
      <c r="C10" s="22">
        <v>1111</v>
      </c>
      <c r="D10" s="22">
        <f t="shared" si="0"/>
        <v>791554</v>
      </c>
      <c r="E10" s="22">
        <f t="shared" si="1"/>
        <v>805</v>
      </c>
      <c r="F10" s="22">
        <f t="shared" si="2"/>
        <v>657504</v>
      </c>
      <c r="G10" s="22">
        <v>132</v>
      </c>
      <c r="H10" s="22">
        <v>71280</v>
      </c>
      <c r="I10" s="22">
        <v>63</v>
      </c>
      <c r="J10" s="22">
        <v>27216</v>
      </c>
      <c r="K10" s="22">
        <v>32</v>
      </c>
      <c r="L10" s="22">
        <v>8640</v>
      </c>
      <c r="M10" s="22">
        <v>464</v>
      </c>
      <c r="N10" s="22">
        <v>501120</v>
      </c>
      <c r="O10" s="22">
        <v>0</v>
      </c>
      <c r="P10" s="22">
        <v>0</v>
      </c>
      <c r="Q10" s="22">
        <v>114</v>
      </c>
      <c r="R10" s="22">
        <v>49248</v>
      </c>
      <c r="S10" s="22">
        <f t="shared" si="3"/>
        <v>924</v>
      </c>
      <c r="T10" s="22">
        <f t="shared" si="4"/>
        <v>134050</v>
      </c>
      <c r="U10" s="23">
        <v>905</v>
      </c>
      <c r="V10" s="22">
        <v>126700</v>
      </c>
      <c r="W10" s="22">
        <v>19</v>
      </c>
      <c r="X10" s="22">
        <v>294</v>
      </c>
      <c r="Y10" s="22">
        <v>7350</v>
      </c>
    </row>
    <row r="11" s="2" customFormat="1" ht="27.95" customHeight="1" spans="1:25">
      <c r="A11" s="22">
        <v>6</v>
      </c>
      <c r="B11" s="22" t="s">
        <v>24</v>
      </c>
      <c r="C11" s="22">
        <v>1539</v>
      </c>
      <c r="D11" s="27">
        <f t="shared" si="0"/>
        <v>1161698</v>
      </c>
      <c r="E11" s="22">
        <f t="shared" si="1"/>
        <v>1202</v>
      </c>
      <c r="F11" s="22">
        <f t="shared" si="2"/>
        <v>972108</v>
      </c>
      <c r="G11" s="22">
        <v>217</v>
      </c>
      <c r="H11" s="22">
        <v>117180</v>
      </c>
      <c r="I11" s="22">
        <v>76</v>
      </c>
      <c r="J11" s="22">
        <v>32832</v>
      </c>
      <c r="K11" s="22">
        <v>60</v>
      </c>
      <c r="L11" s="22">
        <v>16200</v>
      </c>
      <c r="M11" s="22">
        <v>677</v>
      </c>
      <c r="N11" s="22">
        <v>731160</v>
      </c>
      <c r="O11" s="22">
        <v>2</v>
      </c>
      <c r="P11" s="22">
        <v>1296</v>
      </c>
      <c r="Q11" s="22">
        <v>170</v>
      </c>
      <c r="R11" s="22">
        <v>73440</v>
      </c>
      <c r="S11" s="22">
        <f t="shared" si="3"/>
        <v>1278</v>
      </c>
      <c r="T11" s="22">
        <f t="shared" si="4"/>
        <v>189590</v>
      </c>
      <c r="U11" s="22">
        <v>1236</v>
      </c>
      <c r="V11" s="22">
        <v>173040</v>
      </c>
      <c r="W11" s="22">
        <v>42</v>
      </c>
      <c r="X11" s="22">
        <v>662</v>
      </c>
      <c r="Y11" s="22">
        <v>16550</v>
      </c>
    </row>
    <row r="12" s="1" customFormat="1" ht="27.95" customHeight="1" spans="1:25">
      <c r="A12" s="22">
        <v>7</v>
      </c>
      <c r="B12" s="22" t="s">
        <v>25</v>
      </c>
      <c r="C12" s="22">
        <v>1151</v>
      </c>
      <c r="D12" s="22">
        <v>879866</v>
      </c>
      <c r="E12" s="22">
        <v>877</v>
      </c>
      <c r="F12" s="22">
        <v>735156</v>
      </c>
      <c r="G12" s="22">
        <v>131</v>
      </c>
      <c r="H12" s="22">
        <v>70740</v>
      </c>
      <c r="I12" s="22">
        <v>62</v>
      </c>
      <c r="J12" s="22">
        <v>26784</v>
      </c>
      <c r="K12" s="22">
        <v>44</v>
      </c>
      <c r="L12" s="22">
        <v>11880</v>
      </c>
      <c r="M12" s="22">
        <v>539</v>
      </c>
      <c r="N12" s="22">
        <v>582120</v>
      </c>
      <c r="O12" s="22">
        <v>0</v>
      </c>
      <c r="P12" s="22">
        <v>0</v>
      </c>
      <c r="Q12" s="22">
        <v>101</v>
      </c>
      <c r="R12" s="22">
        <v>43632</v>
      </c>
      <c r="S12" s="22">
        <v>976</v>
      </c>
      <c r="T12" s="22">
        <v>144710</v>
      </c>
      <c r="U12" s="22">
        <v>944</v>
      </c>
      <c r="V12" s="22">
        <v>132160</v>
      </c>
      <c r="W12" s="22">
        <v>32</v>
      </c>
      <c r="X12" s="22">
        <v>502</v>
      </c>
      <c r="Y12" s="22">
        <v>12550</v>
      </c>
    </row>
    <row r="13" s="1" customFormat="1" ht="27.95" customHeight="1" spans="1:25">
      <c r="A13" s="22">
        <v>8</v>
      </c>
      <c r="B13" s="22" t="s">
        <v>26</v>
      </c>
      <c r="C13" s="22">
        <v>1285</v>
      </c>
      <c r="D13" s="22">
        <f>F13+T13</f>
        <v>707573</v>
      </c>
      <c r="E13" s="22">
        <v>663</v>
      </c>
      <c r="F13" s="22">
        <f>H13+J13+L13+N13+P13+R13</f>
        <v>544158</v>
      </c>
      <c r="G13" s="22">
        <v>109</v>
      </c>
      <c r="H13" s="22">
        <v>58968</v>
      </c>
      <c r="I13" s="22">
        <v>56</v>
      </c>
      <c r="J13" s="22">
        <v>24192</v>
      </c>
      <c r="K13" s="22">
        <v>17</v>
      </c>
      <c r="L13" s="22">
        <v>4590</v>
      </c>
      <c r="M13" s="22">
        <v>382</v>
      </c>
      <c r="N13" s="22">
        <v>412560</v>
      </c>
      <c r="O13" s="22">
        <v>5</v>
      </c>
      <c r="P13" s="22">
        <v>3240</v>
      </c>
      <c r="Q13" s="22">
        <v>94</v>
      </c>
      <c r="R13" s="22">
        <v>40608</v>
      </c>
      <c r="S13" s="22">
        <f>U13+W13</f>
        <v>1134</v>
      </c>
      <c r="T13" s="22">
        <f>V13+Y13</f>
        <v>163415</v>
      </c>
      <c r="U13" s="22">
        <v>1115</v>
      </c>
      <c r="V13" s="22">
        <v>156240</v>
      </c>
      <c r="W13" s="22">
        <v>19</v>
      </c>
      <c r="X13" s="22">
        <v>287</v>
      </c>
      <c r="Y13" s="22">
        <v>7175</v>
      </c>
    </row>
    <row r="14" s="1" customFormat="1" ht="27.95" customHeight="1" spans="1:25">
      <c r="A14" s="22">
        <v>9</v>
      </c>
      <c r="B14" s="22" t="s">
        <v>27</v>
      </c>
      <c r="C14" s="22">
        <v>26</v>
      </c>
      <c r="D14" s="22">
        <v>7464</v>
      </c>
      <c r="E14" s="24">
        <v>7</v>
      </c>
      <c r="F14" s="22">
        <v>4104</v>
      </c>
      <c r="G14" s="22">
        <v>4</v>
      </c>
      <c r="H14" s="22">
        <v>2160</v>
      </c>
      <c r="I14" s="22">
        <v>1</v>
      </c>
      <c r="J14" s="22">
        <v>432</v>
      </c>
      <c r="K14" s="22">
        <v>0</v>
      </c>
      <c r="L14" s="22">
        <v>0</v>
      </c>
      <c r="M14" s="22">
        <v>1</v>
      </c>
      <c r="N14" s="22">
        <v>1080</v>
      </c>
      <c r="O14" s="22">
        <v>0</v>
      </c>
      <c r="P14" s="22">
        <v>0</v>
      </c>
      <c r="Q14" s="22">
        <v>1</v>
      </c>
      <c r="R14" s="22">
        <v>432</v>
      </c>
      <c r="S14" s="22">
        <v>24</v>
      </c>
      <c r="T14" s="22">
        <v>3360</v>
      </c>
      <c r="U14" s="22">
        <v>24</v>
      </c>
      <c r="V14" s="22">
        <v>3360</v>
      </c>
      <c r="W14" s="24">
        <v>0</v>
      </c>
      <c r="X14" s="24">
        <v>0</v>
      </c>
      <c r="Y14" s="24">
        <v>0</v>
      </c>
    </row>
    <row r="15" ht="27.95" customHeight="1" spans="1:25">
      <c r="A15" s="22" t="s">
        <v>28</v>
      </c>
      <c r="B15" s="22"/>
      <c r="C15" s="22">
        <f t="shared" ref="C15:Y15" si="5">SUM(C6:C14)</f>
        <v>10228</v>
      </c>
      <c r="D15" s="23">
        <f t="shared" si="5"/>
        <v>7039008</v>
      </c>
      <c r="E15" s="22">
        <f t="shared" si="5"/>
        <v>6973</v>
      </c>
      <c r="F15" s="23">
        <f t="shared" si="5"/>
        <v>5757318</v>
      </c>
      <c r="G15" s="22">
        <f t="shared" si="5"/>
        <v>1154</v>
      </c>
      <c r="H15" s="22">
        <f t="shared" si="5"/>
        <v>623268</v>
      </c>
      <c r="I15" s="22">
        <f t="shared" si="5"/>
        <v>547</v>
      </c>
      <c r="J15" s="24">
        <f t="shared" si="5"/>
        <v>236304</v>
      </c>
      <c r="K15" s="22">
        <f t="shared" si="5"/>
        <v>307</v>
      </c>
      <c r="L15" s="23">
        <f t="shared" si="5"/>
        <v>82890</v>
      </c>
      <c r="M15" s="22">
        <f t="shared" si="5"/>
        <v>4116</v>
      </c>
      <c r="N15" s="24">
        <f t="shared" si="5"/>
        <v>4445280</v>
      </c>
      <c r="O15" s="22">
        <f t="shared" si="5"/>
        <v>13</v>
      </c>
      <c r="P15" s="24">
        <f t="shared" si="5"/>
        <v>8424</v>
      </c>
      <c r="Q15" s="22">
        <f t="shared" si="5"/>
        <v>836</v>
      </c>
      <c r="R15" s="24">
        <f t="shared" si="5"/>
        <v>361152</v>
      </c>
      <c r="S15" s="24">
        <f t="shared" si="5"/>
        <v>8765</v>
      </c>
      <c r="T15" s="24">
        <f t="shared" si="5"/>
        <v>1281690</v>
      </c>
      <c r="U15" s="22">
        <f t="shared" si="5"/>
        <v>8552</v>
      </c>
      <c r="V15" s="24">
        <f t="shared" si="5"/>
        <v>1198540</v>
      </c>
      <c r="W15" s="22">
        <f t="shared" si="5"/>
        <v>213</v>
      </c>
      <c r="X15" s="24">
        <f t="shared" si="5"/>
        <v>3326</v>
      </c>
      <c r="Y15" s="24">
        <f t="shared" si="5"/>
        <v>83150</v>
      </c>
    </row>
    <row r="16" s="3" customFormat="1" ht="18.75" customHeight="1" spans="1:25">
      <c r="A16" s="28" t="s">
        <v>29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ht="17" customHeight="1"/>
    <row r="19" spans="1:2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="4" customFormat="1" spans="1:32">
      <c r="A20" s="29" t="s">
        <v>30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</sheetData>
  <mergeCells count="21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19:W19"/>
    <mergeCell ref="A20:XFD20"/>
    <mergeCell ref="A21:U21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2025-05-09T07:49:43Z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