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Sheet1!$U$6:$U$14</definedName>
    <definedName name="_xlnm.Print_Area" localSheetId="0">Sheet1!$A$1:$Y$17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<sst xmlns="http://schemas.openxmlformats.org/spreadsheetml/2006/main" count="51" uniqueCount="30">
  <si>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2025年8月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</si>
  <si>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溧水区民政局                                                   填报时间：2025.08                        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</si>
  <si>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</si>
  <si>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</si>
  <si>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</si>
  <si>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</si>
  <si>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</si>
  <si>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</si>
  <si>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（557.5元/人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</si>
  <si>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（446元/人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</si>
  <si>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（278.75元/人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</si>
  <si>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（1115元/人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</si>
  <si>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（669元/人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</si>
  <si>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（446元/人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</si>
  <si>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</si>
  <si>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</si>
  <si>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</si>
  <si>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</si>
  <si>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</si>
  <si>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</si>
  <si>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</si>
  <si>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</si>
  <si>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</si>
  <si>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
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</si>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</sst>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" fillId="0" borderId="0" applyProtection="0"/>
    <xf numFmtId="0" fontId="34" fillId="0" borderId="0"/>
    <xf numFmtId="0" fontId="2" fillId="0" borderId="0"/>
    <xf numFmtId="0" fontId="35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176" fontId="2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176" fontId="10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5 3 2 4 2" xfId="49"/>
    <cellStyle name="常规 10 3" xfId="50"/>
    <cellStyle name="常规 14" xfId="51"/>
    <cellStyle name="常规 14 2" xfId="52"/>
    <cellStyle name="常规 3" xfId="53"/>
    <cellStyle name="常规 44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tabSelected="1" view="pageBreakPreview" zoomScaleNormal="100" workbookViewId="0">
      <selection activeCell="C6" sqref="C6:Y15"/>
    </sheetView>
  </sheetViews>
  <sheetFormatPr defaultColWidth="9" defaultRowHeight="14.25"/>
  <cols>
    <col min="1" max="1" width="3.25" style="4" customWidth="1"/>
    <col min="2" max="2" width="7.125" style="5" customWidth="1"/>
    <col min="3" max="3" width="7.5" style="4" customWidth="1"/>
    <col min="4" max="4" width="13.625" style="4" customWidth="1"/>
    <col min="5" max="5" width="7.25" style="4" customWidth="1"/>
    <col min="6" max="6" width="12.375" style="4" customWidth="1"/>
    <col min="7" max="7" width="7.75" style="4" customWidth="1"/>
    <col min="8" max="8" width="9.25" style="4" customWidth="1"/>
    <col min="9" max="9" width="6.75" style="4" customWidth="1"/>
    <col min="10" max="10" width="9.625" style="4" customWidth="1"/>
    <col min="11" max="11" width="6.25" style="4" customWidth="1"/>
    <col min="12" max="12" width="11.25" style="4" customWidth="1"/>
    <col min="13" max="13" width="6.2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9.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36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5"/>
      <c r="S3" s="36" t="s">
        <v>6</v>
      </c>
      <c r="T3" s="36"/>
      <c r="U3" s="36"/>
      <c r="V3" s="36"/>
      <c r="W3" s="36"/>
      <c r="X3" s="36"/>
      <c r="Y3" s="36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37" t="s">
        <v>7</v>
      </c>
      <c r="T4" s="37"/>
      <c r="U4" s="18" t="s">
        <v>14</v>
      </c>
      <c r="V4" s="18"/>
      <c r="W4" s="38" t="s">
        <v>15</v>
      </c>
      <c r="X4" s="38"/>
      <c r="Y4" s="40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34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2" t="s">
        <v>19</v>
      </c>
      <c r="C6" s="21">
        <v>1665</v>
      </c>
      <c r="D6" s="23">
        <f t="shared" ref="D6:D11" si="0">F6+T6</f>
        <v>938239.5</v>
      </c>
      <c r="E6" s="21">
        <f t="shared" ref="E6:E11" si="1">G6+I6+K6+M6+O6+Q6</f>
        <v>807</v>
      </c>
      <c r="F6" s="23">
        <f>H6+J6+L6+N6+P6+R6</f>
        <v>710589.5</v>
      </c>
      <c r="G6" s="21">
        <v>148</v>
      </c>
      <c r="H6" s="21">
        <v>82510</v>
      </c>
      <c r="I6" s="21">
        <v>48</v>
      </c>
      <c r="J6" s="24">
        <v>21408</v>
      </c>
      <c r="K6" s="21">
        <v>22</v>
      </c>
      <c r="L6" s="23">
        <v>6132.5</v>
      </c>
      <c r="M6" s="21">
        <v>505</v>
      </c>
      <c r="N6" s="24">
        <v>563075</v>
      </c>
      <c r="O6" s="21">
        <v>0</v>
      </c>
      <c r="P6" s="24">
        <v>0</v>
      </c>
      <c r="Q6" s="21">
        <v>84</v>
      </c>
      <c r="R6" s="24">
        <v>37464</v>
      </c>
      <c r="S6" s="24">
        <v>1556</v>
      </c>
      <c r="T6" s="24">
        <f t="shared" ref="T6:T11" si="2">V6+Y6</f>
        <v>227650</v>
      </c>
      <c r="U6" s="21">
        <v>1515</v>
      </c>
      <c r="V6" s="24">
        <v>212100</v>
      </c>
      <c r="W6" s="21">
        <v>41</v>
      </c>
      <c r="X6" s="24">
        <v>622</v>
      </c>
      <c r="Y6" s="24">
        <v>15550</v>
      </c>
    </row>
    <row r="7" s="1" customFormat="1" ht="27.95" customHeight="1" spans="1:25">
      <c r="A7" s="21">
        <v>2</v>
      </c>
      <c r="B7" s="21" t="s">
        <v>20</v>
      </c>
      <c r="C7" s="21">
        <v>1206</v>
      </c>
      <c r="D7" s="21">
        <f t="shared" si="0"/>
        <v>874596</v>
      </c>
      <c r="E7" s="21">
        <f t="shared" si="1"/>
        <v>877</v>
      </c>
      <c r="F7" s="21">
        <f>H7+J7+L7+N7+P7+R7</f>
        <v>730771</v>
      </c>
      <c r="G7" s="21">
        <v>136</v>
      </c>
      <c r="H7" s="23">
        <v>75820</v>
      </c>
      <c r="I7" s="21">
        <v>94</v>
      </c>
      <c r="J7" s="24">
        <v>41924</v>
      </c>
      <c r="K7" s="21">
        <v>44</v>
      </c>
      <c r="L7" s="24">
        <v>12265</v>
      </c>
      <c r="M7" s="21">
        <v>496</v>
      </c>
      <c r="N7" s="24">
        <v>553040</v>
      </c>
      <c r="O7" s="21">
        <v>0</v>
      </c>
      <c r="P7" s="24">
        <v>0</v>
      </c>
      <c r="Q7" s="21">
        <v>107</v>
      </c>
      <c r="R7" s="24">
        <f>Q7*446</f>
        <v>47722</v>
      </c>
      <c r="S7" s="21">
        <f t="shared" ref="S7:S11" si="3">U7+W7</f>
        <v>987</v>
      </c>
      <c r="T7" s="21">
        <f t="shared" si="2"/>
        <v>143825</v>
      </c>
      <c r="U7" s="21">
        <v>965</v>
      </c>
      <c r="V7" s="24">
        <f>U7*140</f>
        <v>135100</v>
      </c>
      <c r="W7" s="21">
        <v>22</v>
      </c>
      <c r="X7" s="24">
        <v>349</v>
      </c>
      <c r="Y7" s="21">
        <f>25*X7</f>
        <v>8725</v>
      </c>
    </row>
    <row r="8" s="1" customFormat="1" ht="27.95" customHeight="1" spans="1:25">
      <c r="A8" s="21">
        <v>3</v>
      </c>
      <c r="B8" s="22" t="s">
        <v>21</v>
      </c>
      <c r="C8" s="24">
        <v>986</v>
      </c>
      <c r="D8" s="25">
        <f t="shared" si="0"/>
        <v>762762.75</v>
      </c>
      <c r="E8" s="26">
        <f t="shared" si="1"/>
        <v>746</v>
      </c>
      <c r="F8" s="27">
        <f>H8+J8+L8+N8+P8+R8</f>
        <v>640957.75</v>
      </c>
      <c r="G8" s="26">
        <v>124</v>
      </c>
      <c r="H8" s="26">
        <v>69130</v>
      </c>
      <c r="I8" s="26">
        <v>57</v>
      </c>
      <c r="J8" s="26">
        <v>25422</v>
      </c>
      <c r="K8" s="26">
        <v>33</v>
      </c>
      <c r="L8" s="27">
        <v>9198.75</v>
      </c>
      <c r="M8" s="26">
        <v>447</v>
      </c>
      <c r="N8" s="26">
        <v>498405</v>
      </c>
      <c r="O8" s="26">
        <v>4</v>
      </c>
      <c r="P8" s="26">
        <v>2676</v>
      </c>
      <c r="Q8" s="26">
        <v>81</v>
      </c>
      <c r="R8" s="26">
        <v>36126</v>
      </c>
      <c r="S8" s="24">
        <f t="shared" si="3"/>
        <v>836</v>
      </c>
      <c r="T8" s="24">
        <f t="shared" si="2"/>
        <v>121805</v>
      </c>
      <c r="U8" s="24">
        <v>817</v>
      </c>
      <c r="V8" s="24">
        <v>114380</v>
      </c>
      <c r="W8" s="24">
        <v>19</v>
      </c>
      <c r="X8" s="24">
        <v>297</v>
      </c>
      <c r="Y8" s="24">
        <v>7425</v>
      </c>
    </row>
    <row r="9" s="1" customFormat="1" ht="27.95" customHeight="1" spans="1:25">
      <c r="A9" s="21">
        <v>4</v>
      </c>
      <c r="B9" s="22" t="s">
        <v>22</v>
      </c>
      <c r="C9" s="21">
        <v>1271</v>
      </c>
      <c r="D9" s="25">
        <f t="shared" si="0"/>
        <v>963384.5</v>
      </c>
      <c r="E9" s="21">
        <f t="shared" si="1"/>
        <v>922</v>
      </c>
      <c r="F9" s="25">
        <f>H9+J9+L9+N9+P9+R9</f>
        <v>809824.5</v>
      </c>
      <c r="G9" s="21">
        <v>146</v>
      </c>
      <c r="H9" s="21">
        <f>G9*557.5</f>
        <v>81395</v>
      </c>
      <c r="I9" s="21">
        <v>83</v>
      </c>
      <c r="J9" s="24">
        <f>I9*446</f>
        <v>37018</v>
      </c>
      <c r="K9" s="21">
        <v>42</v>
      </c>
      <c r="L9" s="25">
        <f>K9*278.75</f>
        <v>11707.5</v>
      </c>
      <c r="M9" s="21">
        <v>577</v>
      </c>
      <c r="N9" s="24">
        <f>M9*1115+1115+1115+1115</f>
        <v>646700</v>
      </c>
      <c r="O9" s="21">
        <v>0</v>
      </c>
      <c r="P9" s="24">
        <v>0</v>
      </c>
      <c r="Q9" s="21">
        <v>74</v>
      </c>
      <c r="R9" s="24">
        <f>Q9*446</f>
        <v>33004</v>
      </c>
      <c r="S9" s="24">
        <f t="shared" si="3"/>
        <v>1081</v>
      </c>
      <c r="T9" s="24">
        <f t="shared" si="2"/>
        <v>153560</v>
      </c>
      <c r="U9" s="21">
        <v>1073</v>
      </c>
      <c r="V9" s="24">
        <f>U9*140+140</f>
        <v>150360</v>
      </c>
      <c r="W9" s="21">
        <v>8</v>
      </c>
      <c r="X9" s="24">
        <v>128</v>
      </c>
      <c r="Y9" s="24">
        <v>3200</v>
      </c>
    </row>
    <row r="10" s="1" customFormat="1" ht="27.95" customHeight="1" spans="1:25">
      <c r="A10" s="21">
        <v>5</v>
      </c>
      <c r="B10" s="22" t="s">
        <v>23</v>
      </c>
      <c r="C10" s="21">
        <v>1131</v>
      </c>
      <c r="D10" s="21">
        <f t="shared" si="0"/>
        <v>816513.75</v>
      </c>
      <c r="E10" s="21">
        <f t="shared" si="1"/>
        <v>803</v>
      </c>
      <c r="F10" s="21">
        <f>H10+J10+L10+N10+R10</f>
        <v>679313.75</v>
      </c>
      <c r="G10" s="21">
        <v>134</v>
      </c>
      <c r="H10" s="21">
        <v>74705</v>
      </c>
      <c r="I10" s="21">
        <v>60</v>
      </c>
      <c r="J10" s="21">
        <v>26760</v>
      </c>
      <c r="K10" s="21">
        <v>33</v>
      </c>
      <c r="L10" s="21">
        <v>9198.75</v>
      </c>
      <c r="M10" s="21">
        <v>466</v>
      </c>
      <c r="N10" s="21">
        <v>519590</v>
      </c>
      <c r="O10" s="21">
        <v>0</v>
      </c>
      <c r="P10" s="21">
        <v>0</v>
      </c>
      <c r="Q10" s="21">
        <v>110</v>
      </c>
      <c r="R10" s="21">
        <v>49060</v>
      </c>
      <c r="S10" s="21">
        <f t="shared" si="3"/>
        <v>948</v>
      </c>
      <c r="T10" s="21">
        <f t="shared" si="2"/>
        <v>137200</v>
      </c>
      <c r="U10" s="21">
        <v>930</v>
      </c>
      <c r="V10" s="21">
        <v>130200</v>
      </c>
      <c r="W10" s="21">
        <v>18</v>
      </c>
      <c r="X10" s="21">
        <v>280</v>
      </c>
      <c r="Y10" s="21">
        <v>7000</v>
      </c>
    </row>
    <row r="11" s="2" customFormat="1" ht="27.95" customHeight="1" spans="1:25">
      <c r="A11" s="21">
        <v>6</v>
      </c>
      <c r="B11" s="21" t="s">
        <v>24</v>
      </c>
      <c r="C11" s="21">
        <v>1538</v>
      </c>
      <c r="D11" s="21">
        <f t="shared" si="0"/>
        <v>1185263.25</v>
      </c>
      <c r="E11" s="21">
        <f t="shared" si="1"/>
        <v>1189</v>
      </c>
      <c r="F11" s="21">
        <f>H11+J11+L11+P11+R11+N11</f>
        <v>995193.25</v>
      </c>
      <c r="G11" s="28">
        <v>216</v>
      </c>
      <c r="H11" s="29">
        <v>120420</v>
      </c>
      <c r="I11" s="21">
        <v>77</v>
      </c>
      <c r="J11" s="21">
        <v>34342</v>
      </c>
      <c r="K11" s="21">
        <v>59</v>
      </c>
      <c r="L11" s="21">
        <v>16446.25</v>
      </c>
      <c r="M11" s="21">
        <v>669</v>
      </c>
      <c r="N11" s="21">
        <v>748165</v>
      </c>
      <c r="O11" s="21">
        <v>2</v>
      </c>
      <c r="P11" s="21">
        <v>1338</v>
      </c>
      <c r="Q11" s="21">
        <v>166</v>
      </c>
      <c r="R11" s="21">
        <v>74482</v>
      </c>
      <c r="S11" s="21">
        <f t="shared" si="3"/>
        <v>1280</v>
      </c>
      <c r="T11" s="21">
        <f t="shared" si="2"/>
        <v>190070</v>
      </c>
      <c r="U11" s="39">
        <v>1238</v>
      </c>
      <c r="V11" s="21">
        <v>173320</v>
      </c>
      <c r="W11" s="21">
        <v>42</v>
      </c>
      <c r="X11" s="21">
        <v>670</v>
      </c>
      <c r="Y11" s="21">
        <v>16750</v>
      </c>
    </row>
    <row r="12" s="3" customFormat="1" ht="27.95" customHeight="1" spans="1:25">
      <c r="A12" s="21">
        <v>7</v>
      </c>
      <c r="B12" s="21" t="s">
        <v>25</v>
      </c>
      <c r="C12" s="21">
        <v>1155</v>
      </c>
      <c r="D12" s="21">
        <v>900785.25</v>
      </c>
      <c r="E12" s="21">
        <v>873</v>
      </c>
      <c r="F12" s="21">
        <v>755245.25</v>
      </c>
      <c r="G12" s="21">
        <v>133</v>
      </c>
      <c r="H12" s="21">
        <v>74147.5</v>
      </c>
      <c r="I12" s="21">
        <v>64</v>
      </c>
      <c r="J12" s="21">
        <v>28544</v>
      </c>
      <c r="K12" s="21">
        <v>41</v>
      </c>
      <c r="L12" s="21">
        <v>11428.75</v>
      </c>
      <c r="M12" s="21">
        <v>535</v>
      </c>
      <c r="N12" s="21">
        <v>596525</v>
      </c>
      <c r="O12" s="21">
        <v>0</v>
      </c>
      <c r="P12" s="21">
        <v>0</v>
      </c>
      <c r="Q12" s="21">
        <v>100</v>
      </c>
      <c r="R12" s="21">
        <v>44600</v>
      </c>
      <c r="S12" s="21">
        <v>982</v>
      </c>
      <c r="T12" s="21">
        <v>145540</v>
      </c>
      <c r="U12" s="21">
        <v>951</v>
      </c>
      <c r="V12" s="21">
        <v>133140</v>
      </c>
      <c r="W12" s="21">
        <v>31</v>
      </c>
      <c r="X12" s="21">
        <v>496</v>
      </c>
      <c r="Y12" s="21">
        <v>12400</v>
      </c>
    </row>
    <row r="13" s="1" customFormat="1" ht="45" customHeight="1" spans="1:25">
      <c r="A13" s="21">
        <v>8</v>
      </c>
      <c r="B13" s="21" t="s">
        <v>26</v>
      </c>
      <c r="C13" s="30">
        <v>1289</v>
      </c>
      <c r="D13" s="30">
        <v>716246.75</v>
      </c>
      <c r="E13" s="30">
        <f>G13+I13+K13+M13+O13+Q13</f>
        <v>651</v>
      </c>
      <c r="F13" s="30">
        <f>H13+J13+L13+N13+P13+R13</f>
        <v>551311.75</v>
      </c>
      <c r="G13" s="30">
        <v>109</v>
      </c>
      <c r="H13" s="30">
        <v>60767.5</v>
      </c>
      <c r="I13" s="30">
        <v>53</v>
      </c>
      <c r="J13" s="30">
        <v>23638</v>
      </c>
      <c r="K13" s="30">
        <v>19</v>
      </c>
      <c r="L13" s="30">
        <v>5296.25</v>
      </c>
      <c r="M13" s="30">
        <v>376</v>
      </c>
      <c r="N13" s="30">
        <v>419240</v>
      </c>
      <c r="O13" s="30">
        <v>2</v>
      </c>
      <c r="P13" s="30">
        <v>1338</v>
      </c>
      <c r="Q13" s="30">
        <v>92</v>
      </c>
      <c r="R13" s="30">
        <v>41032</v>
      </c>
      <c r="S13" s="30">
        <f>U13+W13</f>
        <v>1143</v>
      </c>
      <c r="T13" s="30">
        <f>V13+Y13</f>
        <v>164935</v>
      </c>
      <c r="U13" s="30">
        <v>1124</v>
      </c>
      <c r="V13" s="30">
        <v>157360</v>
      </c>
      <c r="W13" s="30">
        <v>19</v>
      </c>
      <c r="X13" s="30">
        <v>303</v>
      </c>
      <c r="Y13" s="30">
        <v>7575</v>
      </c>
    </row>
    <row r="14" s="1" customFormat="1" ht="27.95" customHeight="1" spans="1:25">
      <c r="A14" s="21">
        <v>9</v>
      </c>
      <c r="B14" s="21" t="s">
        <v>27</v>
      </c>
      <c r="C14" s="30">
        <v>26</v>
      </c>
      <c r="D14" s="21">
        <v>7597</v>
      </c>
      <c r="E14" s="26">
        <v>7</v>
      </c>
      <c r="F14" s="30">
        <v>4237</v>
      </c>
      <c r="G14" s="30">
        <v>4</v>
      </c>
      <c r="H14" s="30">
        <v>2230</v>
      </c>
      <c r="I14" s="30">
        <v>1</v>
      </c>
      <c r="J14" s="30">
        <v>446</v>
      </c>
      <c r="K14" s="30">
        <v>0</v>
      </c>
      <c r="L14" s="30">
        <v>0</v>
      </c>
      <c r="M14" s="30">
        <v>1</v>
      </c>
      <c r="N14" s="30">
        <v>1115</v>
      </c>
      <c r="O14" s="30">
        <v>0</v>
      </c>
      <c r="P14" s="30">
        <v>0</v>
      </c>
      <c r="Q14" s="30">
        <v>1</v>
      </c>
      <c r="R14" s="30">
        <v>446</v>
      </c>
      <c r="S14" s="30">
        <v>24</v>
      </c>
      <c r="T14" s="30">
        <v>3360</v>
      </c>
      <c r="U14" s="30">
        <v>24</v>
      </c>
      <c r="V14" s="30">
        <v>3360</v>
      </c>
      <c r="W14" s="30">
        <v>0</v>
      </c>
      <c r="X14" s="30">
        <v>0</v>
      </c>
      <c r="Y14" s="30">
        <v>0</v>
      </c>
    </row>
    <row r="15" ht="27.95" customHeight="1" spans="1:25">
      <c r="A15" s="31" t="s">
        <v>28</v>
      </c>
      <c r="B15" s="32"/>
      <c r="C15" s="21">
        <f t="shared" ref="C15:Y15" si="4">SUM(C6:C14)</f>
        <v>10267</v>
      </c>
      <c r="D15" s="23">
        <f t="shared" si="4"/>
        <v>7165388.75</v>
      </c>
      <c r="E15" s="21">
        <f t="shared" si="4"/>
        <v>6875</v>
      </c>
      <c r="F15" s="23">
        <f t="shared" si="4"/>
        <v>5877443.75</v>
      </c>
      <c r="G15" s="21">
        <f t="shared" si="4"/>
        <v>1150</v>
      </c>
      <c r="H15" s="21">
        <f t="shared" si="4"/>
        <v>641125</v>
      </c>
      <c r="I15" s="21">
        <f t="shared" si="4"/>
        <v>537</v>
      </c>
      <c r="J15" s="24">
        <f t="shared" si="4"/>
        <v>239502</v>
      </c>
      <c r="K15" s="21">
        <f t="shared" si="4"/>
        <v>293</v>
      </c>
      <c r="L15" s="23">
        <f t="shared" si="4"/>
        <v>81673.75</v>
      </c>
      <c r="M15" s="21">
        <f t="shared" si="4"/>
        <v>4072</v>
      </c>
      <c r="N15" s="24">
        <f t="shared" si="4"/>
        <v>4545855</v>
      </c>
      <c r="O15" s="21">
        <f t="shared" si="4"/>
        <v>8</v>
      </c>
      <c r="P15" s="24">
        <f t="shared" si="4"/>
        <v>5352</v>
      </c>
      <c r="Q15" s="21">
        <f t="shared" si="4"/>
        <v>815</v>
      </c>
      <c r="R15" s="24">
        <f t="shared" si="4"/>
        <v>363936</v>
      </c>
      <c r="S15" s="24">
        <f t="shared" si="4"/>
        <v>8837</v>
      </c>
      <c r="T15" s="24">
        <f t="shared" si="4"/>
        <v>1287945</v>
      </c>
      <c r="U15" s="21">
        <f t="shared" si="4"/>
        <v>8637</v>
      </c>
      <c r="V15" s="24">
        <f t="shared" si="4"/>
        <v>1209320</v>
      </c>
      <c r="W15" s="21">
        <f t="shared" si="4"/>
        <v>200</v>
      </c>
      <c r="X15" s="24">
        <f t="shared" si="4"/>
        <v>3145</v>
      </c>
      <c r="Y15" s="24">
        <f t="shared" si="4"/>
        <v>78625</v>
      </c>
    </row>
    <row r="16" ht="27" customHeight="1" spans="1:25">
      <c r="A16" s="33" t="s">
        <v>29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</sheetData>
  <mergeCells count="19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5:B15"/>
    <mergeCell ref="A16:Y16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2025-08-08T03:19:58Z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C579BCA4391E443A8981904F90AF1495_13</vt:lpwstr>
  </property>
</Properties>
</file>