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firstSheet="2"/>
  </bookViews>
  <sheets>
    <sheet name="柘塘街道" sheetId="1" r:id="rId1"/>
    <sheet name="永阳街道" sheetId="2" r:id="rId2"/>
    <sheet name="东屏街道" sheetId="3" r:id="rId3"/>
    <sheet name="白马镇" sheetId="4" r:id="rId4"/>
    <sheet name="洪蓝街道" sheetId="5" r:id="rId5"/>
    <sheet name="石湫街道" sheetId="6" r:id="rId6"/>
    <sheet name="晶桥镇" sheetId="7" r:id="rId7"/>
    <sheet name="和凤镇" sheetId="8" r:id="rId8"/>
  </sheets>
  <definedNames>
    <definedName name="_xlnm._FilterDatabase" localSheetId="0" hidden="1">柘塘街道!$A$1:$L$115</definedName>
    <definedName name="_xlnm.Print_Area" localSheetId="0">柘塘街道!$A$1:$L$115</definedName>
    <definedName name="_xlnm.Print_Titles" localSheetId="0">柘塘街道!$5:$5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<sst xmlns="http://schemas.openxmlformats.org/spreadsheetml/2006/main" count="2428" uniqueCount="969">
  <si>
    <r>
      <rPr>
        <sz val="11"/>
        <color rgb="FF000000"/>
        <rFont val="宋体"/>
        <charset val="134"/>
      </rPr>
      <t>附件3</t>
    </r>
    <r>
      <rPr>
        <sz val="11"/>
        <color rgb="FF000000"/>
        <rFont val="Arial Narrow"/>
        <charset val="134"/>
      </rPr>
      <t>-1</t>
    </r>
  </si>
  <si>
    <r>
      <rPr>
        <b/>
        <sz val="22"/>
        <rFont val="Arial Narrow"/>
        <charset val="134"/>
      </rPr>
      <t>2025</t>
    </r>
    <r>
      <rPr>
        <b/>
        <sz val="22"/>
        <rFont val="宋体"/>
        <charset val="134"/>
      </rPr>
      <t>年溧水区夏季秸秆机械化还田公示表</t>
    </r>
  </si>
  <si>
    <t>溧水区柘塘街道</t>
  </si>
  <si>
    <t>柘塘街道</t>
  </si>
  <si>
    <r>
      <rPr>
        <sz val="11"/>
        <rFont val="宋体"/>
        <charset val="134"/>
      </rPr>
      <t>秸秆品种</t>
    </r>
  </si>
  <si>
    <t>麦、油菜</t>
  </si>
  <si>
    <r>
      <rPr>
        <sz val="10"/>
        <rFont val="宋体"/>
        <charset val="134"/>
      </rPr>
      <t>序号</t>
    </r>
  </si>
  <si>
    <t>还田作业的实际种植户姓名</t>
  </si>
  <si>
    <t>作业地点（村、居）</t>
  </si>
  <si>
    <t>秸秆品种</t>
  </si>
  <si>
    <t>申报作业面积（亩）</t>
  </si>
  <si>
    <t>实际抽查面积（亩）</t>
  </si>
  <si>
    <r>
      <rPr>
        <sz val="10"/>
        <rFont val="宋体"/>
        <charset val="134"/>
      </rPr>
      <t>现场抽查面积占申报面积的比例（</t>
    </r>
    <r>
      <rPr>
        <sz val="10"/>
        <rFont val="Arial Narrow"/>
        <charset val="134"/>
      </rPr>
      <t>%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</si>
  <si>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电话抽查面积占申报面积的比例（</t>
    </r>
    <r>
      <rPr>
        <sz val="10"/>
        <rFont val="Arial Narrow"/>
        <charset val="134"/>
      </rPr>
      <t>%</t>
    </r>
    <r>
      <rPr>
        <sz val="10"/>
        <rFont val="宋体"/>
        <charset val="134"/>
      </rPr>
      <t>）</t>
    </r>
  </si>
  <si>
    <t>核查后认可面积（亩）</t>
  </si>
  <si>
    <t>减扣面积（亩）</t>
  </si>
  <si>
    <t>减扣理由</t>
  </si>
  <si>
    <t>备注</t>
  </si>
  <si>
    <t>濮存葆</t>
  </si>
  <si>
    <t>崇贤</t>
  </si>
  <si>
    <t>麦</t>
  </si>
  <si>
    <t>现场核查</t>
  </si>
  <si>
    <t>邵长江</t>
  </si>
  <si>
    <t>超出小麦种粮补贴</t>
  </si>
  <si>
    <t>范前云</t>
  </si>
  <si>
    <t>合同亩数不足</t>
  </si>
  <si>
    <t>赵敬柱</t>
  </si>
  <si>
    <t>张映华</t>
  </si>
  <si>
    <t>康怡</t>
  </si>
  <si>
    <t>陈家明</t>
  </si>
  <si>
    <t>陈世平</t>
  </si>
  <si>
    <t>超出小麦种植补贴</t>
  </si>
  <si>
    <t>章巍</t>
  </si>
  <si>
    <t>南京市溧水区立生家庭农场</t>
  </si>
  <si>
    <t>南京市溧水区元志家庭农场</t>
  </si>
  <si>
    <t>尹朝凤</t>
  </si>
  <si>
    <t>电话核查</t>
  </si>
  <si>
    <t>吴建明</t>
  </si>
  <si>
    <t>马涛</t>
  </si>
  <si>
    <r>
      <rPr>
        <sz val="10"/>
        <rFont val="宋体"/>
        <charset val="134"/>
      </rPr>
      <t>超出小麦种粮补贴</t>
    </r>
    <r>
      <rPr>
        <sz val="10"/>
        <rFont val="Arial Narrow"/>
        <charset val="134"/>
      </rPr>
      <t>26.87</t>
    </r>
    <r>
      <rPr>
        <sz val="10"/>
        <rFont val="宋体"/>
        <charset val="134"/>
      </rPr>
      <t>亩</t>
    </r>
  </si>
  <si>
    <t>章冬宝</t>
  </si>
  <si>
    <t>葛华进</t>
  </si>
  <si>
    <t>空港</t>
  </si>
  <si>
    <t>南京振东农业科技发展有限公司</t>
  </si>
  <si>
    <t>吴志祥</t>
  </si>
  <si>
    <t>刘德运</t>
  </si>
  <si>
    <t>前进</t>
  </si>
  <si>
    <t>陈健</t>
  </si>
  <si>
    <t>秦淮</t>
  </si>
  <si>
    <t>吕传文</t>
  </si>
  <si>
    <t>李林</t>
  </si>
  <si>
    <t>徐帮伟</t>
  </si>
  <si>
    <t>王永友</t>
  </si>
  <si>
    <t>贺华</t>
  </si>
  <si>
    <t>徐有柏</t>
  </si>
  <si>
    <t>群力</t>
  </si>
  <si>
    <t>南京市溧水区晓文家庭农场</t>
  </si>
  <si>
    <t>现场核查、原申报夏福根</t>
  </si>
  <si>
    <t>章小丽保</t>
  </si>
  <si>
    <t>章利保</t>
  </si>
  <si>
    <t>南京市溧水区李善文家庭农场</t>
  </si>
  <si>
    <t>许震山</t>
  </si>
  <si>
    <t>合同亩数不足、超出小麦种植补贴0.3亩</t>
  </si>
  <si>
    <t>南京市溧水区马群家庭农场</t>
  </si>
  <si>
    <t>南京市溧水区马涛家庭农场</t>
  </si>
  <si>
    <t>李善志</t>
  </si>
  <si>
    <t>超出小麦种植补贴面积</t>
  </si>
  <si>
    <t>南京市溧水区
李善文家庭农场</t>
  </si>
  <si>
    <t>乌山</t>
  </si>
  <si>
    <t>马祥</t>
  </si>
  <si>
    <t>李红祖</t>
  </si>
  <si>
    <t>李太平</t>
  </si>
  <si>
    <t>李长兵</t>
  </si>
  <si>
    <t>端礼巧</t>
  </si>
  <si>
    <t>周兴春</t>
  </si>
  <si>
    <t>南京晶豪农业科技有限公司</t>
  </si>
  <si>
    <t>柘塘</t>
  </si>
  <si>
    <r>
      <rPr>
        <sz val="10"/>
        <rFont val="宋体"/>
        <charset val="134"/>
      </rPr>
      <t>合同亩数不足、超出小麦种植补贴</t>
    </r>
    <r>
      <rPr>
        <sz val="10"/>
        <rFont val="Arial Narrow"/>
        <charset val="134"/>
      </rPr>
      <t>304</t>
    </r>
    <r>
      <rPr>
        <sz val="10"/>
        <rFont val="宋体"/>
        <charset val="134"/>
      </rPr>
      <t>亩</t>
    </r>
  </si>
  <si>
    <t>石守明</t>
  </si>
  <si>
    <t>王祥洪</t>
  </si>
  <si>
    <t>李善文</t>
  </si>
  <si>
    <t>沙河</t>
  </si>
  <si>
    <t>章立生</t>
  </si>
  <si>
    <t>彭有杰</t>
  </si>
  <si>
    <t>陈玉珍</t>
  </si>
  <si>
    <t>杨孝余</t>
  </si>
  <si>
    <t>杨健</t>
  </si>
  <si>
    <t>彭增财</t>
  </si>
  <si>
    <t>陈德保</t>
  </si>
  <si>
    <t>杨友贵</t>
  </si>
  <si>
    <t>朱宽财</t>
  </si>
  <si>
    <t>朱宽金</t>
  </si>
  <si>
    <t>袁红生</t>
  </si>
  <si>
    <t>朱宽富</t>
  </si>
  <si>
    <t>朱桂生</t>
  </si>
  <si>
    <t>王红顺</t>
  </si>
  <si>
    <t>陈树金</t>
  </si>
  <si>
    <t>李怀春</t>
  </si>
  <si>
    <t>李贤华</t>
  </si>
  <si>
    <t>帅保珍</t>
  </si>
  <si>
    <t>张思福</t>
  </si>
  <si>
    <t>宋新明</t>
  </si>
  <si>
    <t>甘敬顺</t>
  </si>
  <si>
    <t>李志成</t>
  </si>
  <si>
    <t>张存宏</t>
  </si>
  <si>
    <t>朱云</t>
  </si>
  <si>
    <t>朱龙</t>
  </si>
  <si>
    <t>朱信锋</t>
  </si>
  <si>
    <t>朱银</t>
  </si>
  <si>
    <t>秦维银</t>
  </si>
  <si>
    <t>秦维利</t>
  </si>
  <si>
    <t>王化奇</t>
  </si>
  <si>
    <t>陆志有</t>
  </si>
  <si>
    <t>陆宗明</t>
  </si>
  <si>
    <t>秦维宏</t>
  </si>
  <si>
    <t>秦善满</t>
  </si>
  <si>
    <t>秦善发</t>
  </si>
  <si>
    <t>秦维喜</t>
  </si>
  <si>
    <t>秦维振</t>
  </si>
  <si>
    <t>小计</t>
  </si>
  <si>
    <t>油菜</t>
  </si>
  <si>
    <t>夏福根</t>
  </si>
  <si>
    <t>超出油菜扩种补贴核定面积</t>
  </si>
  <si>
    <t>油菜扩种补贴核定面积无此户</t>
  </si>
  <si>
    <r>
      <rPr>
        <sz val="10"/>
        <rFont val="宋体"/>
        <charset val="134"/>
      </rPr>
      <t>不在油菜补贴名单内，现场油菜秸秆不可见，提供油菜种植照片反映可见油菜约</t>
    </r>
    <r>
      <rPr>
        <sz val="10"/>
        <rFont val="Arial Narrow"/>
        <charset val="134"/>
      </rPr>
      <t>65</t>
    </r>
    <r>
      <rPr>
        <sz val="10"/>
        <rFont val="宋体"/>
        <charset val="134"/>
      </rPr>
      <t>亩</t>
    </r>
  </si>
  <si>
    <t>合计</t>
  </si>
  <si>
    <r>
      <rPr>
        <sz val="11"/>
        <color rgb="FF000000"/>
        <rFont val="宋体"/>
        <charset val="134"/>
      </rPr>
      <t>附件3</t>
    </r>
    <r>
      <rPr>
        <sz val="11"/>
        <color rgb="FF000000"/>
        <rFont val="Arial Narrow"/>
        <charset val="134"/>
      </rPr>
      <t>-2</t>
    </r>
  </si>
  <si>
    <t>溧水区永阳街道</t>
  </si>
  <si>
    <t>永阳街道</t>
  </si>
  <si>
    <t>南京溧水常青高效农业种植农民专业合作社</t>
  </si>
  <si>
    <t>工农兵社区246以东收储地块</t>
  </si>
  <si>
    <t>南京济丰农业科技有限公司</t>
  </si>
  <si>
    <t>十里牌社区西边庄、门神岗、杨家</t>
  </si>
  <si>
    <t>南京利泽农业科技有限公司</t>
  </si>
  <si>
    <t>十里牌社区王家棚子、徐杆</t>
  </si>
  <si>
    <t>秸秆未还田</t>
  </si>
  <si>
    <t>南京亚云粮食种植农民专业合作社</t>
  </si>
  <si>
    <t>十里牌社区西边庄、吴家、任家棚子</t>
  </si>
  <si>
    <t>薛白生</t>
  </si>
  <si>
    <t>高塘李家村</t>
  </si>
  <si>
    <t>鲁永喜</t>
  </si>
  <si>
    <t>后王母岗</t>
  </si>
  <si>
    <t>徐日全</t>
  </si>
  <si>
    <t>前王母岗</t>
  </si>
  <si>
    <t>陈庆华</t>
  </si>
  <si>
    <t>刘家边村</t>
  </si>
  <si>
    <t>王劼夫</t>
  </si>
  <si>
    <t>岗头上村</t>
  </si>
  <si>
    <t>潘林</t>
  </si>
  <si>
    <t>北山冲村</t>
  </si>
  <si>
    <t>南京溧水士军物资回收有限公司</t>
  </si>
  <si>
    <t>高塘村</t>
  </si>
  <si>
    <t>原申报王士军</t>
  </si>
  <si>
    <t>许太祥</t>
  </si>
  <si>
    <t>东岗头村</t>
  </si>
  <si>
    <t>史顺胜</t>
  </si>
  <si>
    <t>史家村</t>
  </si>
  <si>
    <t>史顺飞</t>
  </si>
  <si>
    <t>张成兴</t>
  </si>
  <si>
    <t>李茂华</t>
  </si>
  <si>
    <t>薛永友</t>
  </si>
  <si>
    <t>方二虎</t>
  </si>
  <si>
    <t>前王母岗村</t>
  </si>
  <si>
    <t>叶兰胜</t>
  </si>
  <si>
    <t>李家村</t>
  </si>
  <si>
    <t>张正锁</t>
  </si>
  <si>
    <t>陈家社</t>
  </si>
  <si>
    <t>曾召财</t>
  </si>
  <si>
    <t>薛小水</t>
  </si>
  <si>
    <t>铺头村</t>
  </si>
  <si>
    <t>黄晓马</t>
  </si>
  <si>
    <t>薛代林</t>
  </si>
  <si>
    <t>大茅园村</t>
  </si>
  <si>
    <t>吕永龙</t>
  </si>
  <si>
    <t>南京普朗克科贸有限公司溧水分公司</t>
  </si>
  <si>
    <t>南京鑫高顺建筑有限公司</t>
  </si>
  <si>
    <t>马塘村、东山边村</t>
  </si>
  <si>
    <t>旱田还田质量差</t>
  </si>
  <si>
    <t>江苏圣久生态农业发展有限公司</t>
  </si>
  <si>
    <t>南京石福建筑工程有限公司</t>
  </si>
  <si>
    <t>石巷周家庄、双尖、宋家等</t>
  </si>
  <si>
    <t>旱田还田质量差，秸秆覆盖率低</t>
  </si>
  <si>
    <t>靳永合</t>
  </si>
  <si>
    <t>泥巷</t>
  </si>
  <si>
    <t>杨主寿</t>
  </si>
  <si>
    <t>靳玉国</t>
  </si>
  <si>
    <t>靳玉龙</t>
  </si>
  <si>
    <t>南京溧水东山苗木专业合作社</t>
  </si>
  <si>
    <t>东山村山边上、山脚底、尹庄</t>
  </si>
  <si>
    <t>南京苏缘苗木种植专业合作社</t>
  </si>
  <si>
    <t>东山村板塘、新农村、马场、丁家边</t>
  </si>
  <si>
    <t>南京市溧水区自来水有限公司</t>
  </si>
  <si>
    <t>东山村邱家、赵家</t>
  </si>
  <si>
    <t>东山村山脚底、连步岗</t>
  </si>
  <si>
    <t>南京九越体育文化有限公司</t>
  </si>
  <si>
    <t>东山村赵家</t>
  </si>
  <si>
    <t>李红梅</t>
  </si>
  <si>
    <t>徐海兵</t>
  </si>
  <si>
    <t>东山村张公塘</t>
  </si>
  <si>
    <t>周文俊</t>
  </si>
  <si>
    <t>邵民松</t>
  </si>
  <si>
    <t>东山村山脚底</t>
  </si>
  <si>
    <t>东庐清水塘、庄家、山东头</t>
  </si>
  <si>
    <t>史定保</t>
  </si>
  <si>
    <t>王家</t>
  </si>
  <si>
    <t>杨胜</t>
  </si>
  <si>
    <t>王家店</t>
  </si>
  <si>
    <t>杨福保</t>
  </si>
  <si>
    <t>杨家、农中</t>
  </si>
  <si>
    <t>汤永刚</t>
  </si>
  <si>
    <t>韩胡村</t>
  </si>
  <si>
    <t>徐忠明</t>
  </si>
  <si>
    <t>清水塘、上尹</t>
  </si>
  <si>
    <t>张正保</t>
  </si>
  <si>
    <t>山东头</t>
  </si>
  <si>
    <t>朱寿华</t>
  </si>
  <si>
    <t>张春明</t>
  </si>
  <si>
    <t>上尹家边</t>
  </si>
  <si>
    <t>南京市东庐田园果蔬农业农民专业合作社</t>
  </si>
  <si>
    <t>马蹄岗</t>
  </si>
  <si>
    <t>赵大保</t>
  </si>
  <si>
    <t>丰巨军</t>
  </si>
  <si>
    <t>严令武</t>
  </si>
  <si>
    <t>中山 鲍家</t>
  </si>
  <si>
    <t>徐胜旺</t>
  </si>
  <si>
    <t>崇庆寺</t>
  </si>
  <si>
    <t>陈兴福</t>
  </si>
  <si>
    <t>王家棚</t>
  </si>
  <si>
    <t>胡修燕</t>
  </si>
  <si>
    <t>岗头、前家边等</t>
  </si>
  <si>
    <t>韩立新</t>
  </si>
  <si>
    <t>臧笪里、前家边</t>
  </si>
  <si>
    <t>王日保</t>
  </si>
  <si>
    <t>岗头</t>
  </si>
  <si>
    <t>严德胜</t>
  </si>
  <si>
    <t>前东</t>
  </si>
  <si>
    <t>童光军</t>
  </si>
  <si>
    <t>龚秀清</t>
  </si>
  <si>
    <t>前西</t>
  </si>
  <si>
    <t>臧克军</t>
  </si>
  <si>
    <t>王世荣</t>
  </si>
  <si>
    <t>徐茂祥</t>
  </si>
  <si>
    <t>周荣海</t>
  </si>
  <si>
    <t>邓建清</t>
  </si>
  <si>
    <t>南京溧水立新蔬菜专业合作社</t>
  </si>
  <si>
    <t>臧笪里</t>
  </si>
  <si>
    <t>南京市溧水区恒昌苗木种植家庭农场</t>
  </si>
  <si>
    <t>南京市金元鑫水稻种植专业合作社</t>
  </si>
  <si>
    <t>秋湖 新老屋、北庄头、潘家、韦家大村、石滩头</t>
  </si>
  <si>
    <t>南京市溧水区金亮家庭农场</t>
  </si>
  <si>
    <t>小胡家边、谈冲、岗北头、大胡家边</t>
  </si>
  <si>
    <t>南京市溧水区琴音食用菌种植专业合作社</t>
  </si>
  <si>
    <t>北庄头</t>
  </si>
  <si>
    <t>汤小将</t>
  </si>
  <si>
    <t>栀枝岗</t>
  </si>
  <si>
    <t>谢小华</t>
  </si>
  <si>
    <t>郑巷、涧东</t>
  </si>
  <si>
    <t>王道飞</t>
  </si>
  <si>
    <t>南庄头、谈冲、栀枝岗</t>
  </si>
  <si>
    <t>韦红兵</t>
  </si>
  <si>
    <t>大胡家边</t>
  </si>
  <si>
    <t>鲁永成</t>
  </si>
  <si>
    <t>红家边</t>
  </si>
  <si>
    <t>徐巧生</t>
  </si>
  <si>
    <t>南庄头</t>
  </si>
  <si>
    <t>戴宝</t>
  </si>
  <si>
    <t>潘家、韦家大村</t>
  </si>
  <si>
    <t>刘健</t>
  </si>
  <si>
    <t>韦家大村</t>
  </si>
  <si>
    <t>刘兴仁</t>
  </si>
  <si>
    <t>红家边村</t>
  </si>
  <si>
    <t>吴世和</t>
  </si>
  <si>
    <t>潘家</t>
  </si>
  <si>
    <r>
      <rPr>
        <sz val="11"/>
        <color rgb="FF000000"/>
        <rFont val="宋体"/>
        <charset val="134"/>
      </rPr>
      <t>附件3</t>
    </r>
    <r>
      <rPr>
        <sz val="11"/>
        <color rgb="FF000000"/>
        <rFont val="Arial Narrow"/>
        <charset val="134"/>
      </rPr>
      <t>-3</t>
    </r>
  </si>
  <si>
    <t>溧水区东屏街道</t>
  </si>
  <si>
    <t>东屏街道</t>
  </si>
  <si>
    <t>南京溧水久根农业服务专业合作社</t>
  </si>
  <si>
    <t>东屏镇白鹿村</t>
  </si>
  <si>
    <t>南京丰色田园农业发展有限公司</t>
  </si>
  <si>
    <t>南京市溧水区俞成明家庭农场</t>
  </si>
  <si>
    <t>爱廉村</t>
  </si>
  <si>
    <t>杨兆成</t>
  </si>
  <si>
    <t>张远志</t>
  </si>
  <si>
    <t>苏能斌</t>
  </si>
  <si>
    <t>原申报苏义财</t>
  </si>
  <si>
    <t>南京合利兴现代农业科技有限公司</t>
  </si>
  <si>
    <t>南京溧水桃花岛生态农业开发有限公司</t>
  </si>
  <si>
    <t>章丽保</t>
  </si>
  <si>
    <t>陈友洪</t>
  </si>
  <si>
    <t>杨家文</t>
  </si>
  <si>
    <t>金守云</t>
  </si>
  <si>
    <t>宋军林</t>
  </si>
  <si>
    <t>金守平</t>
  </si>
  <si>
    <t>章臣忠</t>
  </si>
  <si>
    <t>章小壮平</t>
  </si>
  <si>
    <t>南京锦卉农业发展有限公司</t>
  </si>
  <si>
    <t>原申报李孟华</t>
  </si>
  <si>
    <t>吕兴旺</t>
  </si>
  <si>
    <t>杨兆保</t>
  </si>
  <si>
    <t>邓皓升</t>
  </si>
  <si>
    <t>王泽岑</t>
  </si>
  <si>
    <t>王守金</t>
  </si>
  <si>
    <t>朱顺仁</t>
  </si>
  <si>
    <t>江苏双虹花卉有限公司</t>
  </si>
  <si>
    <t>杨红牛</t>
  </si>
  <si>
    <t>小麦种植补贴无此户</t>
  </si>
  <si>
    <t>魏夕龙</t>
  </si>
  <si>
    <t>周学友</t>
  </si>
  <si>
    <t>杨兆仁</t>
  </si>
  <si>
    <t>南京市溧水区和平农机服务专业合作社</t>
  </si>
  <si>
    <t>和平村</t>
  </si>
  <si>
    <t>南京市溧水区慧枫莲藕种植专业合作社</t>
  </si>
  <si>
    <t>南京惠易端端农业发展有限公司</t>
  </si>
  <si>
    <t>南京沃优生物肥业有限公司</t>
  </si>
  <si>
    <t>易长保</t>
  </si>
  <si>
    <t>丽山村</t>
  </si>
  <si>
    <t>易明宏</t>
  </si>
  <si>
    <t>韩瑞杨</t>
  </si>
  <si>
    <t>王昌巧</t>
  </si>
  <si>
    <t>南京市溧水区丰润经济林果专业合作社</t>
  </si>
  <si>
    <t>原申报邓可俊</t>
  </si>
  <si>
    <t>刘正祥</t>
  </si>
  <si>
    <t>张丽</t>
  </si>
  <si>
    <t>南京市溧水区元生家庭农场　</t>
  </si>
  <si>
    <t>金湖村</t>
  </si>
  <si>
    <t>南京财湖绿化园林有限公司</t>
  </si>
  <si>
    <t>南京珍丝农业科技发展有限公司</t>
  </si>
  <si>
    <t>蓝光武</t>
  </si>
  <si>
    <t>南京市溧水区宁乐家庭农场</t>
  </si>
  <si>
    <t>南京溧水依山傍水果蔬专业合作社</t>
  </si>
  <si>
    <t>赵晶</t>
  </si>
  <si>
    <t>南京金湖建筑安装工程有限公司</t>
  </si>
  <si>
    <t>李靖</t>
  </si>
  <si>
    <t>南京地龙非开挖工程技术有限公司</t>
  </si>
  <si>
    <t>胡祥明</t>
  </si>
  <si>
    <t>季必发</t>
  </si>
  <si>
    <t>南京市长乐农业科技有限公司</t>
  </si>
  <si>
    <t>长乐村</t>
  </si>
  <si>
    <t>南京乐风农业科技发展有限公司</t>
  </si>
  <si>
    <t>南京市溧水区新生家庭农场</t>
  </si>
  <si>
    <t>王华顺</t>
  </si>
  <si>
    <t>李 际</t>
  </si>
  <si>
    <t>刘道军</t>
  </si>
  <si>
    <t>章群</t>
  </si>
  <si>
    <t>南京溧水喜来乐果蔬专业合作社</t>
  </si>
  <si>
    <t>南京溧水勋成农机服务专业合作社</t>
  </si>
  <si>
    <t>东屏镇定湖村</t>
  </si>
  <si>
    <t>南京市溧水区友洪家庭农场　</t>
  </si>
  <si>
    <t>南京泰源农业科技有限公司</t>
  </si>
  <si>
    <t>南京泽宁有机农业科技有限公司</t>
  </si>
  <si>
    <t>东屏爱民村</t>
  </si>
  <si>
    <t>朱清源</t>
  </si>
  <si>
    <t>南京森迪有机农业科技有限公司</t>
  </si>
  <si>
    <t>电话核查、 原申报李开学</t>
  </si>
  <si>
    <t>南京鑫鸿农业科技有限公司</t>
  </si>
  <si>
    <t>王海彬</t>
  </si>
  <si>
    <t>孟战勇</t>
  </si>
  <si>
    <t>沈明星</t>
  </si>
  <si>
    <t>李良琴</t>
  </si>
  <si>
    <t>王祥雷</t>
  </si>
  <si>
    <t>刘安兵</t>
  </si>
  <si>
    <t>东屏徐溪村</t>
  </si>
  <si>
    <t>南京市溧水徐源农业服务专业合作社</t>
  </si>
  <si>
    <t>南京市春波高效农业科技农民专业合作社</t>
  </si>
  <si>
    <t>方边村</t>
  </si>
  <si>
    <t>南京市溧水区宏志水稻种植专业合作社</t>
  </si>
  <si>
    <r>
      <rPr>
        <sz val="11"/>
        <color rgb="FF000000"/>
        <rFont val="宋体"/>
        <charset val="134"/>
      </rPr>
      <t>附件3</t>
    </r>
    <r>
      <rPr>
        <sz val="11"/>
        <color rgb="FF000000"/>
        <rFont val="Arial Narrow"/>
        <charset val="134"/>
      </rPr>
      <t>-4</t>
    </r>
  </si>
  <si>
    <t>溧水区白马镇</t>
  </si>
  <si>
    <t>白马镇</t>
  </si>
  <si>
    <t>江苏南京国家农业高新技术产业示范区发展集团有限公司</t>
  </si>
  <si>
    <t>上洋马笪里</t>
  </si>
  <si>
    <t>陆建婷</t>
  </si>
  <si>
    <t>上洋涧屋</t>
  </si>
  <si>
    <t>南京鑫溧农业科技有限公司</t>
  </si>
  <si>
    <t>上洋吴家边</t>
  </si>
  <si>
    <t>南京健宝生态农业有限公司</t>
  </si>
  <si>
    <t>上洋方家边</t>
  </si>
  <si>
    <t>雷道珍</t>
  </si>
  <si>
    <t>上洋段家山</t>
  </si>
  <si>
    <t>杨小龙</t>
  </si>
  <si>
    <t>上洋上洋</t>
  </si>
  <si>
    <t>霍松兰</t>
  </si>
  <si>
    <t>曾凡娟</t>
  </si>
  <si>
    <t>上洋官塘</t>
  </si>
  <si>
    <t>秦运国</t>
  </si>
  <si>
    <t>浮山东顶</t>
  </si>
  <si>
    <t>南京市溧水浮山小籽花生专业合作社</t>
  </si>
  <si>
    <t>浮山天冲、南顶</t>
  </si>
  <si>
    <t>南京市溧水区乐农谷物种植专业合作社</t>
  </si>
  <si>
    <t>浮山上斗、曹家坝、小桥头</t>
  </si>
  <si>
    <t>夏海兵</t>
  </si>
  <si>
    <t>曹家桥黄家棚/马上岗</t>
  </si>
  <si>
    <t>郦欢喜</t>
  </si>
  <si>
    <t>曹家桥尤陈边/炮铺</t>
  </si>
  <si>
    <t>王益虎</t>
  </si>
  <si>
    <t>曹家桥王岗/杨家边</t>
  </si>
  <si>
    <t>曹晓明</t>
  </si>
  <si>
    <t>曹家桥</t>
  </si>
  <si>
    <t>刘步才</t>
  </si>
  <si>
    <t>曹家桥二岗</t>
  </si>
  <si>
    <t>甘从华</t>
  </si>
  <si>
    <t>曹家桥蒋家</t>
  </si>
  <si>
    <t>符勤宏</t>
  </si>
  <si>
    <t>曹家桥曹三组/经巷/南朝/武家桥</t>
  </si>
  <si>
    <t>方兴飞</t>
  </si>
  <si>
    <t>曹家桥毕家棒</t>
  </si>
  <si>
    <t>许军霞</t>
  </si>
  <si>
    <t>黄柏君</t>
  </si>
  <si>
    <t>曹家桥尤咀</t>
  </si>
  <si>
    <t>张子休</t>
  </si>
  <si>
    <t>曹家桥经巷</t>
  </si>
  <si>
    <t>唐书艮</t>
  </si>
  <si>
    <t>南京廻峰农业种植有限公司</t>
  </si>
  <si>
    <t>曹家桥黄家棚子</t>
  </si>
  <si>
    <t>南京市溧水区农冠农业种植专业合作社</t>
  </si>
  <si>
    <t>南京景趣景观植物有限公司</t>
  </si>
  <si>
    <t>朱家边朱三组</t>
  </si>
  <si>
    <t>电话核查、原申报陈继兵</t>
  </si>
  <si>
    <t>南京溧水秦和农机服务专业合作社</t>
  </si>
  <si>
    <t>朱家边朱一组</t>
  </si>
  <si>
    <t>王春</t>
  </si>
  <si>
    <t>朱家边</t>
  </si>
  <si>
    <t>夏牛龙</t>
  </si>
  <si>
    <t>朱家边社区股份经济合作社</t>
  </si>
  <si>
    <t>南京蜻蜓智慧农业研究院有限公司</t>
  </si>
  <si>
    <t>熊正武</t>
  </si>
  <si>
    <t>革新交河</t>
  </si>
  <si>
    <t>革新神墩</t>
  </si>
  <si>
    <t>南京市溧水区宝光水稻专业合作社</t>
  </si>
  <si>
    <t>革新吕家山</t>
  </si>
  <si>
    <t>革新王家边、下塘、方庄</t>
  </si>
  <si>
    <t>南京市溧水区创亭苗木农民专业合作社</t>
  </si>
  <si>
    <t>革新神墩、周家边</t>
  </si>
  <si>
    <t>张全国</t>
  </si>
  <si>
    <t>白龙张巷</t>
  </si>
  <si>
    <t>陈玉华</t>
  </si>
  <si>
    <t>白龙北城</t>
  </si>
  <si>
    <t>袁昌洪</t>
  </si>
  <si>
    <t>白龙上角</t>
  </si>
  <si>
    <t>向金华</t>
  </si>
  <si>
    <t>白龙大坝滩</t>
  </si>
  <si>
    <t>纪开来</t>
  </si>
  <si>
    <t>白龙上庄</t>
  </si>
  <si>
    <t>熊正虎</t>
  </si>
  <si>
    <t>江苏芃泰种业科技有限公司</t>
  </si>
  <si>
    <t>白龙北角</t>
  </si>
  <si>
    <t>南京厚德生物技术有限公司</t>
  </si>
  <si>
    <t>陈敏</t>
  </si>
  <si>
    <t>白马松林</t>
  </si>
  <si>
    <t>孙静</t>
  </si>
  <si>
    <t>白马北宋</t>
  </si>
  <si>
    <t>白马神龙桥</t>
  </si>
  <si>
    <t>程坤</t>
  </si>
  <si>
    <t>白马张家岗、毛笪里、英塘</t>
  </si>
  <si>
    <t>南京宝生源果蔬专业合作社</t>
  </si>
  <si>
    <t>白马毛笪里</t>
  </si>
  <si>
    <t>白马南宋</t>
  </si>
  <si>
    <t>白马杜巷、段家桥、白水塘</t>
  </si>
  <si>
    <t>白马南角村</t>
  </si>
  <si>
    <t>南京市溧水区国香家庭农场</t>
  </si>
  <si>
    <t>白马花山冲</t>
  </si>
  <si>
    <t>南京幸源农业发展有限公司</t>
  </si>
  <si>
    <t>石头寨张家村</t>
  </si>
  <si>
    <t>原申报张爱芳</t>
  </si>
  <si>
    <t>祁康辉</t>
  </si>
  <si>
    <t>石头寨毕家山</t>
  </si>
  <si>
    <t>徐爱荣</t>
  </si>
  <si>
    <t>张文保</t>
  </si>
  <si>
    <t>石头寨岗上</t>
  </si>
  <si>
    <t>江苏和琼农业投资有限公司</t>
  </si>
  <si>
    <t>石头寨竹蓬里</t>
  </si>
  <si>
    <t>原申报赵亚</t>
  </si>
  <si>
    <t>南京天明水稻种植专业合作社</t>
  </si>
  <si>
    <t>石头寨岔路口</t>
  </si>
  <si>
    <t>原申报甘天明</t>
  </si>
  <si>
    <t>朱泰凤</t>
  </si>
  <si>
    <t>石头寨朱岗</t>
  </si>
  <si>
    <t>程小平</t>
  </si>
  <si>
    <t>石头寨缪家边</t>
  </si>
  <si>
    <t>芮咏梅</t>
  </si>
  <si>
    <t>贾宝福</t>
  </si>
  <si>
    <t>石头寨朱岗村</t>
  </si>
  <si>
    <t>胡扣福</t>
  </si>
  <si>
    <t>大树下欧家山</t>
  </si>
  <si>
    <t>方钟</t>
  </si>
  <si>
    <t>大树下上陈</t>
  </si>
  <si>
    <t>黄敏</t>
  </si>
  <si>
    <t>大树下梅家</t>
  </si>
  <si>
    <t>黄柏承</t>
  </si>
  <si>
    <t>大树下黄家</t>
  </si>
  <si>
    <t>曹友国</t>
  </si>
  <si>
    <t>大树下陈笪</t>
  </si>
  <si>
    <t>尤维春</t>
  </si>
  <si>
    <t>大树下九涧桥</t>
  </si>
  <si>
    <t>钱士庆</t>
  </si>
  <si>
    <t>大树下周家山</t>
  </si>
  <si>
    <t>张力</t>
  </si>
  <si>
    <t>南京脆而爽蔬菜食品有限公司</t>
  </si>
  <si>
    <t>南京市溧水区尤继荣果蔬专业合作社</t>
  </si>
  <si>
    <t>大树下</t>
  </si>
  <si>
    <t>南京市溧水区道国家庭农场</t>
  </si>
  <si>
    <t>南京市溧水区汤中星家庭农场</t>
  </si>
  <si>
    <t>南京禾祥农业生态科技有限公司</t>
  </si>
  <si>
    <t>溧水区小杨家庭农场</t>
  </si>
  <si>
    <t>大树下黄山口</t>
  </si>
  <si>
    <t>合同面积不足</t>
  </si>
  <si>
    <t>溧水春霞家庭农场</t>
  </si>
  <si>
    <r>
      <rPr>
        <sz val="11"/>
        <color rgb="FF000000"/>
        <rFont val="宋体"/>
        <charset val="134"/>
      </rPr>
      <t>附件3</t>
    </r>
    <r>
      <rPr>
        <sz val="11"/>
        <color rgb="FF000000"/>
        <rFont val="Arial Narrow"/>
        <charset val="134"/>
      </rPr>
      <t>-5</t>
    </r>
  </si>
  <si>
    <t>溧水区洪蓝街道</t>
  </si>
  <si>
    <t>洪蓝街道</t>
  </si>
  <si>
    <t>南京恒丰生态农业有限公司</t>
  </si>
  <si>
    <t>上港社区后曹村</t>
  </si>
  <si>
    <t>南京市溧水区双发家庭农场</t>
  </si>
  <si>
    <t>上港社区港口村</t>
  </si>
  <si>
    <t>滕开明</t>
  </si>
  <si>
    <t>青锋村何林坊、丁家甸</t>
  </si>
  <si>
    <t>杭久蓝</t>
  </si>
  <si>
    <t>青锋村青圩</t>
  </si>
  <si>
    <t>汝帅帅</t>
  </si>
  <si>
    <t>青锋村泉庄</t>
  </si>
  <si>
    <t>韦方生</t>
  </si>
  <si>
    <t>青锋村泉庄、庙东、丁家甸等</t>
  </si>
  <si>
    <t>丁佳春</t>
  </si>
  <si>
    <t>青锋村何林坊</t>
  </si>
  <si>
    <t>卞月亮</t>
  </si>
  <si>
    <t>蒲塘社区汤村、傅家边社区吕家边</t>
  </si>
  <si>
    <t>刘金飞</t>
  </si>
  <si>
    <t>傅家边社区谭村、吕家边</t>
  </si>
  <si>
    <t>南京溧水傅家边红艳草莓专业合作社</t>
  </si>
  <si>
    <t>傅家边社区谭村、杨家、汤家</t>
  </si>
  <si>
    <t>黄地明</t>
  </si>
  <si>
    <t>三里亭社区芮家塘、天生桥社区沈庄</t>
  </si>
  <si>
    <t>南京溧水清荣水稻专业合作社</t>
  </si>
  <si>
    <t>三里亭社区毛家、翟村、窑岗头</t>
  </si>
  <si>
    <t>翟德春</t>
  </si>
  <si>
    <t>三里亭社区小圩、半山</t>
  </si>
  <si>
    <t>毛绍平</t>
  </si>
  <si>
    <t>三里亭社区毛家村</t>
  </si>
  <si>
    <t>南京三里亭蓝亭水稻专业合作社</t>
  </si>
  <si>
    <t>三里亭社区毛家、窑岗头</t>
  </si>
  <si>
    <t>南京市溧水区芮氏水稻种植专业合作社</t>
  </si>
  <si>
    <t>青锋村泉庄、何林坊，塘西村马塘坝、周前等</t>
  </si>
  <si>
    <t>南京市溧水区生飞家庭农场</t>
  </si>
  <si>
    <t>塘西村刘山岗、石家甸</t>
  </si>
  <si>
    <t>黄杨春</t>
  </si>
  <si>
    <t>青锋村圩盖头、塘西村旧坊甸、赵家庄</t>
  </si>
  <si>
    <t>南京市溧水区园飞家庭农场</t>
  </si>
  <si>
    <t>塘西村黄家庄、古楼庵</t>
  </si>
  <si>
    <t>赵宝娣</t>
  </si>
  <si>
    <t>蒲塘社区下仓</t>
  </si>
  <si>
    <t>马腊生</t>
  </si>
  <si>
    <t>蒲塘社区汤村</t>
  </si>
  <si>
    <t>南京创久水稻专业合作社</t>
  </si>
  <si>
    <t>蒲塘社区杨家庄、薛家、汤村、下仓</t>
  </si>
  <si>
    <t>南京优加生态农业科技有限公司</t>
  </si>
  <si>
    <t>天生桥社区彭村、张家</t>
  </si>
  <si>
    <t>赵孝平</t>
  </si>
  <si>
    <t>天生桥社区前赵、王子寿、田家</t>
  </si>
  <si>
    <t>周文娟</t>
  </si>
  <si>
    <t>天生桥社区黄罐窑</t>
  </si>
  <si>
    <t>南京市溧水区洪蓝街道西旺社区股份经济合作社</t>
  </si>
  <si>
    <t>西旺社区经家庄</t>
  </si>
  <si>
    <t>西旺社区马鞍山村、前西旺村、罗家巷村</t>
  </si>
  <si>
    <t>谢高生</t>
  </si>
  <si>
    <t>西旺社区钱家、王家塘</t>
  </si>
  <si>
    <t>南京文璟运营管理有限公司</t>
  </si>
  <si>
    <t>无想寺社区</t>
  </si>
  <si>
    <t>南京张塘旅游发展有限公司</t>
  </si>
  <si>
    <t>无想寺社区张塘角</t>
  </si>
  <si>
    <t>南京溧水马家庙农业专业合作社</t>
  </si>
  <si>
    <t>姜家村东冲、郭塘等</t>
  </si>
  <si>
    <t>附件3-6</t>
  </si>
  <si>
    <t>溧水区石湫街道</t>
  </si>
  <si>
    <t>石湫街道</t>
  </si>
  <si>
    <t>南京市湫丰综合服务有限公司</t>
  </si>
  <si>
    <t>石湫村东头组、李家组</t>
  </si>
  <si>
    <t>溧水署锡家庭农场</t>
  </si>
  <si>
    <t>石湫村韩家、小鲁村、下河口</t>
  </si>
  <si>
    <t>戚帅</t>
  </si>
  <si>
    <t>石湫村戚家组、詹家组</t>
  </si>
  <si>
    <t>张世红</t>
  </si>
  <si>
    <t>石湫村詹家村</t>
  </si>
  <si>
    <t>傅典勤</t>
  </si>
  <si>
    <t>石湫村李家组</t>
  </si>
  <si>
    <t>南京田欢农业科技发展有限公司</t>
  </si>
  <si>
    <t>社东魏家村、社东村、塘埂村、山口村、</t>
  </si>
  <si>
    <t>南京市郭湫种植专业合作社</t>
  </si>
  <si>
    <t>社东魏家村、任里村、杨家村</t>
  </si>
  <si>
    <t>南京丰正润农业科技有限公司</t>
  </si>
  <si>
    <t>社东社东组、陈盖组</t>
  </si>
  <si>
    <t>陈四保</t>
  </si>
  <si>
    <t>社东任里村</t>
  </si>
  <si>
    <t>曹磊</t>
  </si>
  <si>
    <t>社东山口</t>
  </si>
  <si>
    <t>陈红军</t>
  </si>
  <si>
    <t>社东陈盖</t>
  </si>
  <si>
    <t>陈万强</t>
  </si>
  <si>
    <t>社东魏家村、塘埂村</t>
  </si>
  <si>
    <t>南京市彩蝶飞舞休闲农业专业合作社</t>
  </si>
  <si>
    <t>上方村葫芦坝</t>
  </si>
  <si>
    <t>南京禾睿农业专业合作社</t>
  </si>
  <si>
    <t>上方村老坟、葫芦坝、 老坟、大村</t>
  </si>
  <si>
    <t>南京吉禾农业农民专业合作社</t>
  </si>
  <si>
    <t>上方村上方寺、柿园</t>
  </si>
  <si>
    <t>溧水区陈嘉静家庭农场</t>
  </si>
  <si>
    <t>上方村柿园</t>
  </si>
  <si>
    <t>南京十朝开心果蔬专业合作社</t>
  </si>
  <si>
    <t>上方村长冲</t>
  </si>
  <si>
    <t>南京天润农业有限公司</t>
  </si>
  <si>
    <t>上方村端祥</t>
  </si>
  <si>
    <t>魏将勇</t>
  </si>
  <si>
    <t>上方村大村村西</t>
  </si>
  <si>
    <t>许士平</t>
  </si>
  <si>
    <t>上方村大村、小村</t>
  </si>
  <si>
    <t>端家龙</t>
  </si>
  <si>
    <t>夏荣泉</t>
  </si>
  <si>
    <t>上方村施家庄</t>
  </si>
  <si>
    <t>董青建</t>
  </si>
  <si>
    <t>塘窦村熊家</t>
  </si>
  <si>
    <t>陶贵发</t>
  </si>
  <si>
    <t>塘窦村臧村头</t>
  </si>
  <si>
    <t>赵其刚</t>
  </si>
  <si>
    <t>塘窦村新建</t>
  </si>
  <si>
    <t>陈振春</t>
  </si>
  <si>
    <t>塘窦村郗家</t>
  </si>
  <si>
    <t>夏绍生</t>
  </si>
  <si>
    <t>塘窦村汤庄</t>
  </si>
  <si>
    <t>南京市溧水区塘窦村水稻种植专业合作社</t>
  </si>
  <si>
    <t>塘窦村神塘头、西塘头</t>
  </si>
  <si>
    <t>曹先进</t>
  </si>
  <si>
    <t>横山村陈沿村</t>
  </si>
  <si>
    <t>胡俊卫</t>
  </si>
  <si>
    <t>横山村张家店</t>
  </si>
  <si>
    <t>陈宏生</t>
  </si>
  <si>
    <t>横山村秦盖头</t>
  </si>
  <si>
    <t>南京盛益农业开发有限公司</t>
  </si>
  <si>
    <t>横山村横山村</t>
  </si>
  <si>
    <t>周骏保</t>
  </si>
  <si>
    <t>桑园蒲村大杨甸冲村</t>
  </si>
  <si>
    <t>赵洪海</t>
  </si>
  <si>
    <t>桑园蒲村陈家岗村</t>
  </si>
  <si>
    <t>刘春金</t>
  </si>
  <si>
    <t>桑园蒲村田冲</t>
  </si>
  <si>
    <t>夏绍起</t>
  </si>
  <si>
    <t>桑园蒲村小杨甸冲村</t>
  </si>
  <si>
    <t>夏彩根</t>
  </si>
  <si>
    <t>桑园蒲南元</t>
  </si>
  <si>
    <t>刘大双</t>
  </si>
  <si>
    <t>桑园蒲村三元</t>
  </si>
  <si>
    <t>蒋尊宝</t>
  </si>
  <si>
    <t>桑园蒲村枣树岗</t>
  </si>
  <si>
    <t>任建林</t>
  </si>
  <si>
    <t>桑园蒲北园</t>
  </si>
  <si>
    <t>朱其志</t>
  </si>
  <si>
    <t>周德玉</t>
  </si>
  <si>
    <t>桑园蒲西元</t>
  </si>
  <si>
    <t>南京市溧水区高尚家庭农场</t>
  </si>
  <si>
    <t>南京市溧水区秋露家庭农场</t>
  </si>
  <si>
    <t>桑园蒲村田冲、枣树岗</t>
  </si>
  <si>
    <t>朱昌利</t>
  </si>
  <si>
    <t>光明村裴家</t>
  </si>
  <si>
    <t>程恒财</t>
  </si>
  <si>
    <t>光明村罗家</t>
  </si>
  <si>
    <t>毛春海</t>
  </si>
  <si>
    <t>光明村三甲</t>
  </si>
  <si>
    <t>陈孝友</t>
  </si>
  <si>
    <t>光明村杨甸、翟家</t>
  </si>
  <si>
    <t>晋高松</t>
  </si>
  <si>
    <t>光明村沟西</t>
  </si>
  <si>
    <t>南京乐尧农业科技发展有限公司</t>
  </si>
  <si>
    <t>光明村中武盖</t>
  </si>
  <si>
    <t>原申报陆云</t>
  </si>
  <si>
    <t>南京为煦农产品专业合作社</t>
  </si>
  <si>
    <t>光明村左山</t>
  </si>
  <si>
    <t>南京市溧水区武孝庆家庭农场</t>
  </si>
  <si>
    <t>光明村三甲沟西</t>
  </si>
  <si>
    <t>南京科杰生态农业有限公司</t>
  </si>
  <si>
    <t>光明村洪曹</t>
  </si>
  <si>
    <t>南京七分地农产品种植专业合作社</t>
  </si>
  <si>
    <t>光明村后武盖   沟西</t>
  </si>
  <si>
    <t>南京市溧水区恒晟苗木家庭农场</t>
  </si>
  <si>
    <t>光明村杨甸</t>
  </si>
  <si>
    <t>黄家连</t>
  </si>
  <si>
    <t>明觉村茅村</t>
  </si>
  <si>
    <t>夏华佑</t>
  </si>
  <si>
    <t>明觉村上甸</t>
  </si>
  <si>
    <t>明觉村水库里</t>
  </si>
  <si>
    <t>戴祥亮</t>
  </si>
  <si>
    <t>朱昌雪</t>
  </si>
  <si>
    <t>陈道健</t>
  </si>
  <si>
    <t>明觉村明觉寺</t>
  </si>
  <si>
    <t>方军亚</t>
  </si>
  <si>
    <t>明觉村西旺</t>
  </si>
  <si>
    <t>南京湫之林农产品专业合作社</t>
  </si>
  <si>
    <t>明觉村明觉</t>
  </si>
  <si>
    <t>溧水区佘永贵家庭农场</t>
  </si>
  <si>
    <t>明觉村东旺村</t>
  </si>
  <si>
    <t>同心村张家、马场山、孙家</t>
  </si>
  <si>
    <t>夏小定</t>
  </si>
  <si>
    <t>同心村马场山组、中天堡组</t>
  </si>
  <si>
    <t>杨土根</t>
  </si>
  <si>
    <t>同心村杨家组</t>
  </si>
  <si>
    <t>傅延娣</t>
  </si>
  <si>
    <t>同心村杨家组、汤家组</t>
  </si>
  <si>
    <t xml:space="preserve"> </t>
  </si>
  <si>
    <t>黄春平</t>
  </si>
  <si>
    <t>同心村汤村头组</t>
  </si>
  <si>
    <t>汤绍松</t>
  </si>
  <si>
    <t>同心村汤家组</t>
  </si>
  <si>
    <t>夏昌庆</t>
  </si>
  <si>
    <t>同心村小溪组、徐家组</t>
  </si>
  <si>
    <t>章惟凤</t>
  </si>
  <si>
    <t>同心村九甲组</t>
  </si>
  <si>
    <t>黄发林</t>
  </si>
  <si>
    <t>汤绍友</t>
  </si>
  <si>
    <t>丁大忠</t>
  </si>
  <si>
    <t>同心村六甲组</t>
  </si>
  <si>
    <t>陈贤金</t>
  </si>
  <si>
    <t>夏正礼</t>
  </si>
  <si>
    <t>同心村中天堡组、汤村头组</t>
  </si>
  <si>
    <t>何小根</t>
  </si>
  <si>
    <t>同心村中天堡组</t>
  </si>
  <si>
    <t>陈春林</t>
  </si>
  <si>
    <t>杭持玉</t>
  </si>
  <si>
    <t>同心村对面张家二甲</t>
  </si>
  <si>
    <t>同心村汤家、中天堡</t>
  </si>
  <si>
    <t>程金萍</t>
  </si>
  <si>
    <t>三星村南岗、南村头、大谢塔、芮家</t>
  </si>
  <si>
    <t>三星村周塔</t>
  </si>
  <si>
    <t>王银根</t>
  </si>
  <si>
    <t>三星村黄塔</t>
  </si>
  <si>
    <t>邹来保</t>
  </si>
  <si>
    <t>三星村小谢塔、南岗</t>
  </si>
  <si>
    <t>邵文财</t>
  </si>
  <si>
    <t>李金伙</t>
  </si>
  <si>
    <t>三星村南岗、南村头、养护站后</t>
  </si>
  <si>
    <t>陈孝涛</t>
  </si>
  <si>
    <t>三星村小谢塔</t>
  </si>
  <si>
    <t>溧水区睿宸家庭农场</t>
  </si>
  <si>
    <t>三星村赵村</t>
  </si>
  <si>
    <t>南京三星桃缘农业生态专业合作社</t>
  </si>
  <si>
    <t>南京飞阳农产品种植专业合作社</t>
  </si>
  <si>
    <t>向阳村石场、赵华、华村、龙坎、汤家、陈家</t>
  </si>
  <si>
    <t>南京市溧水区连发家庭农场</t>
  </si>
  <si>
    <t>向阳村张家、吴家</t>
  </si>
  <si>
    <t>李文强</t>
  </si>
  <si>
    <t>向阳村华村、华村圩</t>
  </si>
  <si>
    <t>方金花</t>
  </si>
  <si>
    <t>向阳村赵华村</t>
  </si>
  <si>
    <t>向阳村华村</t>
  </si>
  <si>
    <t>沈久福</t>
  </si>
  <si>
    <t>向阳村张家村、华村</t>
  </si>
  <si>
    <t>朱文定</t>
  </si>
  <si>
    <t>向阳村张家</t>
  </si>
  <si>
    <t>东泉村杨公、大通铺</t>
  </si>
  <si>
    <t>徐明长</t>
  </si>
  <si>
    <t>东泉村前堡、李家圩、大通庄</t>
  </si>
  <si>
    <t>汤晶</t>
  </si>
  <si>
    <t>东泉村焦家</t>
  </si>
  <si>
    <t>南京市溧水区春海家庭农场</t>
  </si>
  <si>
    <t>东泉村</t>
  </si>
  <si>
    <t>南京市溧水区阿宝家庭农场</t>
  </si>
  <si>
    <t>蟹塘村小圩东、方家</t>
  </si>
  <si>
    <t>蟹塘村潘村，闷水桥</t>
  </si>
  <si>
    <t>蟹塘村小傅</t>
  </si>
  <si>
    <t>仲顺虎</t>
  </si>
  <si>
    <t>蟹塘村大圩东</t>
  </si>
  <si>
    <t>合同面积不足，超出小麦种植补贴面积2.19亩</t>
  </si>
  <si>
    <t>仲顺羊</t>
  </si>
  <si>
    <t>王海明</t>
  </si>
  <si>
    <t>九塘村竹丝岗、后村、大冲</t>
  </si>
  <si>
    <t>赵政福</t>
  </si>
  <si>
    <t>九塘村毛家圩</t>
  </si>
  <si>
    <t>南京市溧水区建标水稻种植专业合作社</t>
  </si>
  <si>
    <t>九塘村前村</t>
  </si>
  <si>
    <t>南京烟波园农业生态发展有限公司</t>
  </si>
  <si>
    <t>九塘村谢家、华山头、孙家庄、小曹村</t>
  </si>
  <si>
    <t>南京市溧水区家其家庭农场</t>
  </si>
  <si>
    <t>九塘村李在凤组</t>
  </si>
  <si>
    <t>溧水区海鸥家庭农场</t>
  </si>
  <si>
    <t>九塘村西元、梨园</t>
  </si>
  <si>
    <t>南京市溧水区驼文山农地股份合作社</t>
  </si>
  <si>
    <t>九塘村</t>
  </si>
  <si>
    <t>石湫向阳村</t>
  </si>
  <si>
    <r>
      <rPr>
        <sz val="11"/>
        <color rgb="FF000000"/>
        <rFont val="宋体"/>
        <charset val="134"/>
      </rPr>
      <t>附件3</t>
    </r>
    <r>
      <rPr>
        <sz val="11"/>
        <color rgb="FF000000"/>
        <rFont val="Arial Narrow"/>
        <charset val="134"/>
      </rPr>
      <t>-7</t>
    </r>
  </si>
  <si>
    <t>溧水区晶桥镇</t>
  </si>
  <si>
    <t>晶桥镇</t>
  </si>
  <si>
    <t>尤继贵</t>
  </si>
  <si>
    <t>枫香岭村</t>
  </si>
  <si>
    <t>陶晓兵</t>
  </si>
  <si>
    <t>枫香岭村曹旺村西垫里村</t>
  </si>
  <si>
    <t>小麦种植补贴中无此户</t>
  </si>
  <si>
    <t>徐姜雄</t>
  </si>
  <si>
    <t>水晶村、笪村</t>
  </si>
  <si>
    <t>杨荣</t>
  </si>
  <si>
    <t>笪村孙家刘家山</t>
  </si>
  <si>
    <t>曹长友</t>
  </si>
  <si>
    <t>陈二保</t>
  </si>
  <si>
    <t>笪村</t>
  </si>
  <si>
    <t>先太平</t>
  </si>
  <si>
    <t>祖广文</t>
  </si>
  <si>
    <t>邰村下堡</t>
  </si>
  <si>
    <t>邰珍宝</t>
  </si>
  <si>
    <t>邰村  下堡</t>
  </si>
  <si>
    <t>夏建国</t>
  </si>
  <si>
    <t>笪村张村、陶村窑塘冲</t>
  </si>
  <si>
    <t>陶村西宋</t>
  </si>
  <si>
    <t>曹辉</t>
  </si>
  <si>
    <t>陶村新桥</t>
  </si>
  <si>
    <t>尚建国</t>
  </si>
  <si>
    <t>陶村尚家</t>
  </si>
  <si>
    <t>刘小荣</t>
  </si>
  <si>
    <t>陶村杨柳塘</t>
  </si>
  <si>
    <t>巫年祥</t>
  </si>
  <si>
    <t>陶村新桥二组</t>
  </si>
  <si>
    <t>陶小春</t>
  </si>
  <si>
    <t>邰村荷塘村</t>
  </si>
  <si>
    <t>陈文祥</t>
  </si>
  <si>
    <t>杭村、祝村、云鹤山村</t>
  </si>
  <si>
    <t>徐长青</t>
  </si>
  <si>
    <t>芮家社区马村</t>
  </si>
  <si>
    <t>邵仕洪</t>
  </si>
  <si>
    <t>枫香岭村尤村</t>
  </si>
  <si>
    <t>李和生</t>
  </si>
  <si>
    <t>杭村 下韩村</t>
  </si>
  <si>
    <t>史来娣</t>
  </si>
  <si>
    <t>杭村、陈里杭村</t>
  </si>
  <si>
    <t>陈敬鸿</t>
  </si>
  <si>
    <t>新桥村环步岗村 于巷村</t>
  </si>
  <si>
    <t>石军</t>
  </si>
  <si>
    <t>云鹤山</t>
  </si>
  <si>
    <t>袁光荣</t>
  </si>
  <si>
    <t>云鹤山岗下村</t>
  </si>
  <si>
    <t>杨双全</t>
  </si>
  <si>
    <t>仙坛村</t>
  </si>
  <si>
    <t>芮志忠</t>
  </si>
  <si>
    <t>仙坛</t>
  </si>
  <si>
    <t>王世福</t>
  </si>
  <si>
    <t>杭村</t>
  </si>
  <si>
    <t>南京市溧水区鹤翔农业专业合作社</t>
  </si>
  <si>
    <t>蔡荣辉</t>
  </si>
  <si>
    <t>芝山高芝塘村</t>
  </si>
  <si>
    <t>陈明明</t>
  </si>
  <si>
    <t>陶德森</t>
  </si>
  <si>
    <t>芝山</t>
  </si>
  <si>
    <t>李长生</t>
  </si>
  <si>
    <t>下芝山村</t>
  </si>
  <si>
    <t>张家龙</t>
  </si>
  <si>
    <t>上芝山村</t>
  </si>
  <si>
    <t>陈白根</t>
  </si>
  <si>
    <t>芝山店塘头</t>
  </si>
  <si>
    <t>溧水区农谷源家庭农场</t>
  </si>
  <si>
    <t>芝山曹庄</t>
  </si>
  <si>
    <t>南京石燕农地股份合作社</t>
  </si>
  <si>
    <t>芝山村曹庄</t>
  </si>
  <si>
    <t>孔家村甘戴</t>
  </si>
  <si>
    <t>甘天明</t>
  </si>
  <si>
    <t>杭村，孔家村</t>
  </si>
  <si>
    <t>杭村、云鹤山</t>
  </si>
  <si>
    <t>任国兴</t>
  </si>
  <si>
    <t>任雪燕</t>
  </si>
  <si>
    <t>邰村荷塘</t>
  </si>
  <si>
    <t>徒成祥</t>
  </si>
  <si>
    <t>邰村</t>
  </si>
  <si>
    <t>汤世明</t>
  </si>
  <si>
    <t>枫香岭</t>
  </si>
  <si>
    <t>季新春</t>
  </si>
  <si>
    <t>杭村吴家</t>
  </si>
  <si>
    <t>李日金</t>
  </si>
  <si>
    <t>枫香岭山里沟</t>
  </si>
  <si>
    <t>南京枫锦农地股份合作社</t>
  </si>
  <si>
    <t>枫香岭东庄头</t>
  </si>
  <si>
    <t>魏小青</t>
  </si>
  <si>
    <t>仙坛村魏家村</t>
  </si>
  <si>
    <t>合同面积不足，超出小麦种植补贴面积75亩</t>
  </si>
  <si>
    <t>魏宏月</t>
  </si>
  <si>
    <t>仙坛魏家</t>
  </si>
  <si>
    <t>溧水区种乐家庭农场</t>
  </si>
  <si>
    <t>刘任新</t>
  </si>
  <si>
    <t>芮家社区石山下、下乌塘</t>
  </si>
  <si>
    <t>赵玉铭</t>
  </si>
  <si>
    <t>云鹤山村岗下村</t>
  </si>
  <si>
    <t>刘十斤</t>
  </si>
  <si>
    <t>邰村、徒家村</t>
  </si>
  <si>
    <t>扶德群</t>
  </si>
  <si>
    <t>毕家山、经巷</t>
  </si>
  <si>
    <t>小麦种植补贴中无此户、申报材料不真实</t>
  </si>
  <si>
    <t>葛呈香</t>
  </si>
  <si>
    <t>仙坛七里埂</t>
  </si>
  <si>
    <r>
      <rPr>
        <sz val="11"/>
        <color rgb="FF000000"/>
        <rFont val="宋体"/>
        <charset val="134"/>
      </rPr>
      <t>附件3</t>
    </r>
    <r>
      <rPr>
        <sz val="11"/>
        <color rgb="FF000000"/>
        <rFont val="Arial Narrow"/>
        <charset val="134"/>
      </rPr>
      <t>-8</t>
    </r>
  </si>
  <si>
    <t>溧水区和凤镇</t>
  </si>
  <si>
    <t>和凤镇</t>
  </si>
  <si>
    <t>刘学红</t>
  </si>
  <si>
    <t xml:space="preserve">吴村桥、孔镇 </t>
  </si>
  <si>
    <t>曹玉春</t>
  </si>
  <si>
    <t>吴村桥南史村、广西王家庄</t>
  </si>
  <si>
    <t xml:space="preserve">沈金水 </t>
  </si>
  <si>
    <t>毛公铺</t>
  </si>
  <si>
    <t>司徒火根</t>
  </si>
  <si>
    <t>吴村桥高家、东山</t>
  </si>
  <si>
    <t>张美保</t>
  </si>
  <si>
    <t>孔镇</t>
  </si>
  <si>
    <t>邢益鸿</t>
  </si>
  <si>
    <t>骆山</t>
  </si>
  <si>
    <t>陈四根</t>
  </si>
  <si>
    <t>双牌石</t>
  </si>
  <si>
    <t>俞正友</t>
  </si>
  <si>
    <t>双牌石、孙家巷</t>
  </si>
  <si>
    <t>俞凡</t>
  </si>
  <si>
    <t>孙家巷</t>
  </si>
  <si>
    <t>吴村桥</t>
  </si>
  <si>
    <t>贡青春</t>
  </si>
  <si>
    <t>沙塘庵</t>
  </si>
  <si>
    <t>邢红青</t>
  </si>
  <si>
    <t>杨永锁</t>
  </si>
  <si>
    <t>刘暗金</t>
  </si>
  <si>
    <t>中杨</t>
  </si>
  <si>
    <t>南京市溧水区三水家庭农场</t>
  </si>
  <si>
    <t>南京仙郎山灵芝种植专业合作社</t>
  </si>
  <si>
    <t>沙塘庵、沈家宕</t>
  </si>
  <si>
    <t xml:space="preserve"> 南京市溧水区白田家庭农场</t>
  </si>
  <si>
    <t>南京市溧水区俞家种植专业合作社</t>
  </si>
  <si>
    <t>毛公铺、孙家巷</t>
  </si>
  <si>
    <t xml:space="preserve"> 南京之珩农产品种植农民专业合作社</t>
  </si>
  <si>
    <t>南京市溧水区奇珍生态家庭农场</t>
  </si>
  <si>
    <t>双牌石黄家、刘家、骆驼桥 、东堡</t>
  </si>
  <si>
    <t>南京溧水王有农机专业合作社</t>
  </si>
  <si>
    <t>吴村桥王家、吴村桥庄家边 、吴村桥新庄</t>
  </si>
  <si>
    <t>南京金麦浪家庭农场有限公司</t>
  </si>
  <si>
    <t>吴村桥东山村</t>
  </si>
  <si>
    <t>南京市溧水区众一水稻种植专业合作社</t>
  </si>
  <si>
    <t>孔镇汗泽村</t>
  </si>
  <si>
    <t>南京市溧水区禾裕家庭农场</t>
  </si>
  <si>
    <t>乌飞塘</t>
  </si>
  <si>
    <t>南京市溧水区明头农机专业合作社</t>
  </si>
  <si>
    <t>毛公铺后家、吴巷、南边山 、庙下、李家、毛公铺</t>
  </si>
  <si>
    <t>南京三元农业科技有限公司</t>
  </si>
  <si>
    <t>孔镇胡家庄、孔镇广西叶家</t>
  </si>
  <si>
    <t>南京市溧水区谷丰农机专业合作社</t>
  </si>
  <si>
    <t>吴村桥吴村桥村、吴村桥陈 郭村</t>
  </si>
  <si>
    <t>南京和美凤鸣谷物种植专业合作社</t>
  </si>
  <si>
    <t>中杨、张许、西刘、南刘、 南杨</t>
  </si>
  <si>
    <t>南京市溧水区沈和平家庭农场</t>
  </si>
  <si>
    <t>骆山1-6组、沙塘庵门前村</t>
  </si>
  <si>
    <t>南京峰和农业发展科技有限公司</t>
  </si>
  <si>
    <t>沈家山</t>
  </si>
  <si>
    <t>南京溧水公正稻米种植专业合作社</t>
  </si>
  <si>
    <t>南京市溧水区燕云家庭农场</t>
  </si>
  <si>
    <t>溧水区欣农家庭农场</t>
  </si>
  <si>
    <t>中杨邢家、大梅、周家、沙塘庵</t>
  </si>
  <si>
    <t>南京市溧水区聚润家庭农场</t>
  </si>
  <si>
    <t>南京和丰生态农业科技有限公司</t>
  </si>
  <si>
    <t>南京业峰水稻种植专业合作社</t>
  </si>
  <si>
    <t>南京康达粮油食品有限公司</t>
  </si>
  <si>
    <t>溧水区碧苒家庭农场</t>
  </si>
  <si>
    <t>南京市溧水区石泽森居家庭农场</t>
  </si>
  <si>
    <t>中杨村</t>
  </si>
  <si>
    <t>南京凰栖渔家乡村旅游发展有限公司</t>
  </si>
  <si>
    <t>张家</t>
  </si>
  <si>
    <t>南京市溧水区和凤镇张家社区村委会</t>
  </si>
  <si>
    <t>傅行连</t>
  </si>
  <si>
    <t xml:space="preserve"> 中杨</t>
  </si>
  <si>
    <t>沈金水</t>
  </si>
  <si>
    <t>南京市溧水区白田家庭农场</t>
  </si>
  <si>
    <t>南京之珩农产品种植农民专业合作社</t>
  </si>
  <si>
    <t>毛公铺后家、吴巷、南边山、庙下、李家、毛公铺</t>
  </si>
  <si>
    <t>吴村桥吴村桥村、吴村桥陈郭村</t>
  </si>
  <si>
    <t>中杨、张许、西刘、南刘、南杨</t>
  </si>
  <si>
    <t>南京市溧水区富华果林专业合作社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</si>
</sst>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0_ "/>
  </numFmts>
  <fonts count="42">
    <font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Arial Narrow"/>
      <charset val="134"/>
    </font>
    <font>
      <sz val="12"/>
      <name val="Arial Narrow"/>
      <charset val="134"/>
    </font>
    <font>
      <b/>
      <sz val="22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sz val="11"/>
      <name val="Arial Narrow"/>
      <charset val="134"/>
    </font>
    <font>
      <sz val="11"/>
      <name val="宋体"/>
      <charset val="134"/>
    </font>
    <font>
      <sz val="10"/>
      <name val="Arial Narrow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0"/>
      <name val="Arial Narrow"/>
      <charset val="134"/>
    </font>
    <font>
      <b/>
      <sz val="10"/>
      <color rgb="FF000000"/>
      <name val="Times New Roman"/>
      <charset val="134"/>
    </font>
    <font>
      <b/>
      <sz val="10"/>
      <name val="Times New Roman"/>
      <charset val="134"/>
    </font>
    <font>
      <b/>
      <sz val="10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name val="宋体"/>
      <charset val="134"/>
    </font>
    <font>
      <sz val="11"/>
      <color rgb="FF000000"/>
      <name val="Arial Narrow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1" xfId="1" applyNumberFormat="1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right" vertical="center" wrapText="1"/>
    </xf>
    <xf numFmtId="43" fontId="12" fillId="2" borderId="1" xfId="0" applyNumberFormat="1" applyFont="1" applyFill="1" applyBorder="1" applyAlignment="1">
      <alignment horizontal="right" vertical="center" wrapText="1"/>
    </xf>
    <xf numFmtId="43" fontId="13" fillId="0" borderId="1" xfId="3" applyNumberFormat="1" applyFont="1" applyFill="1" applyBorder="1" applyAlignment="1">
      <alignment horizontal="right" vertical="center" wrapText="1"/>
    </xf>
    <xf numFmtId="10" fontId="13" fillId="0" borderId="1" xfId="3" applyNumberFormat="1" applyFont="1" applyFill="1" applyBorder="1" applyAlignment="1">
      <alignment horizontal="right" vertical="center" wrapText="1"/>
    </xf>
    <xf numFmtId="43" fontId="11" fillId="0" borderId="1" xfId="0" applyNumberFormat="1" applyFont="1" applyBorder="1" applyAlignment="1">
      <alignment horizontal="right" vertical="center" wrapText="1"/>
    </xf>
    <xf numFmtId="176" fontId="12" fillId="0" borderId="1" xfId="0" applyNumberFormat="1" applyFont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right" vertical="center" wrapText="1"/>
    </xf>
    <xf numFmtId="177" fontId="11" fillId="0" borderId="1" xfId="0" applyNumberFormat="1" applyFont="1" applyBorder="1" applyAlignment="1">
      <alignment horizontal="righ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7" fontId="16" fillId="0" borderId="1" xfId="0" applyNumberFormat="1" applyFont="1" applyBorder="1" applyAlignment="1">
      <alignment horizontal="right" vertical="center" wrapText="1"/>
    </xf>
    <xf numFmtId="176" fontId="16" fillId="0" borderId="1" xfId="0" applyNumberFormat="1" applyFont="1" applyBorder="1" applyAlignment="1">
      <alignment horizontal="right" vertical="center" wrapText="1"/>
    </xf>
    <xf numFmtId="10" fontId="17" fillId="0" borderId="1" xfId="3" applyNumberFormat="1" applyFont="1" applyFill="1" applyBorder="1" applyAlignment="1">
      <alignment horizontal="right" vertical="center" wrapText="1"/>
    </xf>
    <xf numFmtId="10" fontId="11" fillId="0" borderId="1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176" fontId="12" fillId="0" borderId="1" xfId="58" applyNumberFormat="1" applyFont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76" fontId="18" fillId="0" borderId="1" xfId="58" applyNumberFormat="1" applyFont="1" applyBorder="1" applyAlignment="1">
      <alignment horizontal="right" vertical="center" wrapText="1"/>
    </xf>
    <xf numFmtId="10" fontId="18" fillId="0" borderId="1" xfId="3" applyNumberFormat="1" applyFont="1" applyFill="1" applyBorder="1" applyAlignment="1" applyProtection="1">
      <alignment horizontal="right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7" fontId="18" fillId="0" borderId="1" xfId="58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right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right" vertical="center" wrapText="1"/>
    </xf>
    <xf numFmtId="177" fontId="16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6" fontId="12" fillId="0" borderId="1" xfId="59" applyNumberFormat="1" applyFont="1" applyFill="1" applyBorder="1" applyAlignment="1">
      <alignment horizontal="right" vertical="center" wrapText="1"/>
    </xf>
    <xf numFmtId="43" fontId="12" fillId="0" borderId="1" xfId="0" applyNumberFormat="1" applyFont="1" applyBorder="1" applyAlignment="1">
      <alignment horizontal="right" vertical="center" wrapText="1"/>
    </xf>
    <xf numFmtId="43" fontId="12" fillId="0" borderId="1" xfId="59" applyNumberFormat="1" applyFont="1" applyBorder="1" applyAlignment="1">
      <alignment horizontal="right" vertical="center" wrapText="1"/>
    </xf>
    <xf numFmtId="43" fontId="18" fillId="0" borderId="1" xfId="3" applyNumberFormat="1" applyFont="1" applyFill="1" applyBorder="1" applyAlignment="1" applyProtection="1">
      <alignment horizontal="right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176" fontId="12" fillId="0" borderId="1" xfId="58" applyNumberFormat="1" applyFont="1" applyFill="1" applyBorder="1" applyAlignment="1">
      <alignment horizontal="righ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8" fillId="2" borderId="1" xfId="0" applyNumberFormat="1" applyFont="1" applyFill="1" applyBorder="1" applyAlignment="1">
      <alignment horizontal="right" vertical="center" wrapText="1"/>
    </xf>
    <xf numFmtId="10" fontId="17" fillId="0" borderId="1" xfId="3" applyNumberFormat="1" applyFont="1" applyFill="1" applyBorder="1" applyAlignment="1">
      <alignment vertical="center" wrapText="1"/>
    </xf>
    <xf numFmtId="176" fontId="18" fillId="0" borderId="1" xfId="59" applyNumberFormat="1" applyFont="1" applyBorder="1" applyAlignment="1">
      <alignment horizontal="right" vertical="center" wrapText="1"/>
    </xf>
    <xf numFmtId="43" fontId="17" fillId="0" borderId="1" xfId="3" applyNumberFormat="1" applyFont="1" applyFill="1" applyBorder="1" applyAlignment="1">
      <alignment horizontal="right" vertical="center" wrapText="1"/>
    </xf>
    <xf numFmtId="10" fontId="18" fillId="0" borderId="1" xfId="3" applyNumberFormat="1" applyFont="1" applyFill="1" applyBorder="1" applyAlignment="1" applyProtection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4" xfId="50"/>
    <cellStyle name="常规 17" xfId="51"/>
    <cellStyle name="常规 2" xfId="52"/>
    <cellStyle name="常规 2 8" xfId="53"/>
    <cellStyle name="常规 3" xfId="54"/>
    <cellStyle name="常规 30" xfId="55"/>
    <cellStyle name="常规 33" xfId="56"/>
    <cellStyle name="常规 4" xfId="57"/>
    <cellStyle name="常规 5" xfId="58"/>
    <cellStyle name="常规 6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15"/>
  <sheetViews>
    <sheetView tabSelected="1" view="pageBreakPreview" zoomScaleNormal="100" workbookViewId="0">
      <selection activeCell="A3" sqref="A3:L3"/>
    </sheetView>
  </sheetViews>
  <sheetFormatPr defaultColWidth="8.875" defaultRowHeight="15.75"/>
  <cols>
    <col min="1" max="1" width="4.69166666666667" style="3" customWidth="1"/>
    <col min="2" max="2" width="18.5833333333333" style="3" customWidth="1"/>
    <col min="3" max="3" width="25.4416666666667" style="3" customWidth="1"/>
    <col min="4" max="4" width="5.08333333333333" style="3" customWidth="1"/>
    <col min="5" max="5" width="9.58333333333333" style="4" customWidth="1"/>
    <col min="6" max="6" width="9.58333333333333" style="5" customWidth="1"/>
    <col min="7" max="7" width="12.0833333333333" style="3" customWidth="1"/>
    <col min="8" max="8" width="11.1666666666667" style="3" customWidth="1"/>
    <col min="9" max="9" width="12.3333333333333" style="5" customWidth="1"/>
    <col min="10" max="10" width="9.66666666666667" style="3" customWidth="1"/>
    <col min="11" max="11" width="15.0833333333333" style="78" customWidth="1"/>
    <col min="12" max="12" width="11.5" style="3" customWidth="1"/>
    <col min="13" max="13" width="24.8166666666667" style="3" customWidth="1"/>
    <col min="14" max="33" width="9" style="3" customWidth="1"/>
    <col min="34" max="16384" width="8.875" style="3"/>
  </cols>
  <sheetData>
    <row r="1" ht="14.25" customHeight="1" spans="1:2">
      <c r="A1" s="1" t="s">
        <v>0</v>
      </c>
      <c r="B1" s="2"/>
    </row>
    <row r="2" ht="27.75" customHeight="1" spans="1:12">
      <c r="A2" s="6" t="s">
        <v>1</v>
      </c>
      <c r="B2" s="6"/>
      <c r="C2" s="6"/>
      <c r="D2" s="6"/>
      <c r="E2" s="7"/>
      <c r="F2" s="6"/>
      <c r="G2" s="6"/>
      <c r="H2" s="6"/>
      <c r="I2" s="6"/>
      <c r="J2" s="6"/>
      <c r="K2" s="6"/>
      <c r="L2" s="6"/>
    </row>
    <row r="3" ht="21" customHeight="1" spans="1:12">
      <c r="A3" s="8" t="s">
        <v>2</v>
      </c>
      <c r="B3" s="9"/>
      <c r="C3" s="9"/>
      <c r="D3" s="9"/>
      <c r="E3" s="10"/>
      <c r="F3" s="9"/>
      <c r="G3" s="9"/>
      <c r="H3" s="9"/>
      <c r="I3" s="9"/>
      <c r="J3" s="9"/>
      <c r="K3" s="47"/>
      <c r="L3" s="47"/>
    </row>
    <row r="4" s="77" customFormat="1" ht="21.95" customHeight="1" spans="1:33">
      <c r="A4" s="11"/>
      <c r="B4" s="11"/>
      <c r="C4" s="12" t="s">
        <v>3</v>
      </c>
      <c r="D4" s="13"/>
      <c r="E4" s="14"/>
      <c r="F4" s="15"/>
      <c r="G4" s="11" t="s">
        <v>4</v>
      </c>
      <c r="H4" s="11"/>
      <c r="I4" s="11"/>
      <c r="J4" s="12" t="s">
        <v>5</v>
      </c>
      <c r="K4" s="48"/>
      <c r="L4" s="15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ht="44" customHeight="1" spans="1:13">
      <c r="A5" s="16" t="s">
        <v>6</v>
      </c>
      <c r="B5" s="17" t="s">
        <v>7</v>
      </c>
      <c r="C5" s="17" t="s">
        <v>8</v>
      </c>
      <c r="D5" s="17" t="s">
        <v>9</v>
      </c>
      <c r="E5" s="18" t="s">
        <v>10</v>
      </c>
      <c r="F5" s="49" t="s">
        <v>11</v>
      </c>
      <c r="G5" s="17" t="s">
        <v>12</v>
      </c>
      <c r="H5" s="17" t="s">
        <v>13</v>
      </c>
      <c r="I5" s="49" t="s">
        <v>14</v>
      </c>
      <c r="J5" s="17" t="s">
        <v>15</v>
      </c>
      <c r="K5" s="17" t="s">
        <v>16</v>
      </c>
      <c r="L5" s="50" t="s">
        <v>17</v>
      </c>
      <c r="M5" s="79"/>
    </row>
    <row r="6" ht="30" customHeight="1" spans="1:13">
      <c r="A6" s="16">
        <v>1</v>
      </c>
      <c r="B6" s="17" t="s">
        <v>18</v>
      </c>
      <c r="C6" s="17" t="s">
        <v>19</v>
      </c>
      <c r="D6" s="17" t="s">
        <v>20</v>
      </c>
      <c r="E6" s="19">
        <v>655</v>
      </c>
      <c r="F6" s="26">
        <v>371.73</v>
      </c>
      <c r="G6" s="22">
        <f t="shared" ref="G6:G13" si="0">F6/E6</f>
        <v>0.567526717557252</v>
      </c>
      <c r="H6" s="21">
        <v>0</v>
      </c>
      <c r="I6" s="26">
        <f>E6-J6</f>
        <v>655</v>
      </c>
      <c r="J6" s="21">
        <v>0</v>
      </c>
      <c r="K6" s="17"/>
      <c r="L6" s="17" t="s">
        <v>21</v>
      </c>
      <c r="M6" s="79"/>
    </row>
    <row r="7" spans="1:13">
      <c r="A7" s="16">
        <v>2</v>
      </c>
      <c r="B7" s="17" t="s">
        <v>22</v>
      </c>
      <c r="C7" s="17" t="s">
        <v>19</v>
      </c>
      <c r="D7" s="17" t="s">
        <v>20</v>
      </c>
      <c r="E7" s="19">
        <v>140</v>
      </c>
      <c r="F7" s="23">
        <v>0</v>
      </c>
      <c r="G7" s="21">
        <v>0</v>
      </c>
      <c r="H7" s="21">
        <v>0</v>
      </c>
      <c r="I7" s="26">
        <f t="shared" ref="I7:I38" si="1">E7-J7</f>
        <v>139.5</v>
      </c>
      <c r="J7" s="64">
        <v>0.5</v>
      </c>
      <c r="K7" s="17" t="s">
        <v>23</v>
      </c>
      <c r="L7" s="17"/>
      <c r="M7" s="79"/>
    </row>
    <row r="8" spans="1:13">
      <c r="A8" s="16">
        <v>3</v>
      </c>
      <c r="B8" s="17" t="s">
        <v>24</v>
      </c>
      <c r="C8" s="17" t="s">
        <v>19</v>
      </c>
      <c r="D8" s="17" t="s">
        <v>20</v>
      </c>
      <c r="E8" s="19">
        <v>2166.2</v>
      </c>
      <c r="F8" s="19">
        <v>1451.05</v>
      </c>
      <c r="G8" s="22">
        <f t="shared" si="0"/>
        <v>0.669859662081064</v>
      </c>
      <c r="H8" s="21">
        <v>0</v>
      </c>
      <c r="I8" s="26">
        <f t="shared" si="1"/>
        <v>2156.3</v>
      </c>
      <c r="J8" s="64">
        <v>9.9</v>
      </c>
      <c r="K8" s="17" t="s">
        <v>25</v>
      </c>
      <c r="L8" s="17" t="s">
        <v>21</v>
      </c>
      <c r="M8" s="79"/>
    </row>
    <row r="9" ht="16" customHeight="1" spans="1:12">
      <c r="A9" s="16">
        <v>4</v>
      </c>
      <c r="B9" s="17" t="s">
        <v>26</v>
      </c>
      <c r="C9" s="17" t="s">
        <v>19</v>
      </c>
      <c r="D9" s="17" t="s">
        <v>20</v>
      </c>
      <c r="E9" s="19">
        <v>162.38</v>
      </c>
      <c r="F9" s="23">
        <v>0</v>
      </c>
      <c r="G9" s="21">
        <v>0</v>
      </c>
      <c r="H9" s="21">
        <v>0</v>
      </c>
      <c r="I9" s="26">
        <f t="shared" si="1"/>
        <v>158</v>
      </c>
      <c r="J9" s="64">
        <v>4.38</v>
      </c>
      <c r="K9" s="17" t="s">
        <v>23</v>
      </c>
      <c r="L9" s="17"/>
    </row>
    <row r="10" spans="1:12">
      <c r="A10" s="16">
        <v>5</v>
      </c>
      <c r="B10" s="17" t="s">
        <v>27</v>
      </c>
      <c r="C10" s="17" t="s">
        <v>28</v>
      </c>
      <c r="D10" s="17" t="s">
        <v>20</v>
      </c>
      <c r="E10" s="19">
        <v>350</v>
      </c>
      <c r="F10" s="23">
        <v>0</v>
      </c>
      <c r="G10" s="21">
        <v>0</v>
      </c>
      <c r="H10" s="21">
        <v>0</v>
      </c>
      <c r="I10" s="26">
        <f t="shared" si="1"/>
        <v>350</v>
      </c>
      <c r="J10" s="21">
        <v>0</v>
      </c>
      <c r="K10" s="16"/>
      <c r="L10" s="17"/>
    </row>
    <row r="11" spans="1:13">
      <c r="A11" s="16">
        <v>6</v>
      </c>
      <c r="B11" s="17" t="s">
        <v>29</v>
      </c>
      <c r="C11" s="17" t="s">
        <v>28</v>
      </c>
      <c r="D11" s="17" t="s">
        <v>20</v>
      </c>
      <c r="E11" s="19">
        <v>280</v>
      </c>
      <c r="F11" s="59">
        <v>135.75</v>
      </c>
      <c r="G11" s="22">
        <f t="shared" si="0"/>
        <v>0.484821428571429</v>
      </c>
      <c r="H11" s="21">
        <v>0</v>
      </c>
      <c r="I11" s="26">
        <f t="shared" si="1"/>
        <v>280</v>
      </c>
      <c r="J11" s="21">
        <v>0</v>
      </c>
      <c r="K11" s="17"/>
      <c r="L11" s="17" t="s">
        <v>21</v>
      </c>
      <c r="M11" s="79"/>
    </row>
    <row r="12" spans="1:12">
      <c r="A12" s="16">
        <v>7</v>
      </c>
      <c r="B12" s="17" t="s">
        <v>30</v>
      </c>
      <c r="C12" s="17" t="s">
        <v>28</v>
      </c>
      <c r="D12" s="17" t="s">
        <v>20</v>
      </c>
      <c r="E12" s="19">
        <v>245</v>
      </c>
      <c r="F12" s="23">
        <v>63.17</v>
      </c>
      <c r="G12" s="22">
        <f t="shared" si="0"/>
        <v>0.257836734693878</v>
      </c>
      <c r="H12" s="21">
        <v>0</v>
      </c>
      <c r="I12" s="26">
        <f t="shared" si="1"/>
        <v>145</v>
      </c>
      <c r="J12" s="64">
        <v>100</v>
      </c>
      <c r="K12" s="17" t="s">
        <v>31</v>
      </c>
      <c r="L12" s="17" t="s">
        <v>21</v>
      </c>
    </row>
    <row r="13" ht="14" customHeight="1" spans="1:12">
      <c r="A13" s="16">
        <v>8</v>
      </c>
      <c r="B13" s="17" t="s">
        <v>32</v>
      </c>
      <c r="C13" s="17" t="s">
        <v>28</v>
      </c>
      <c r="D13" s="17" t="s">
        <v>20</v>
      </c>
      <c r="E13" s="19">
        <v>460</v>
      </c>
      <c r="F13" s="19">
        <v>373.79</v>
      </c>
      <c r="G13" s="22">
        <f t="shared" si="0"/>
        <v>0.812586956521739</v>
      </c>
      <c r="H13" s="21">
        <v>0</v>
      </c>
      <c r="I13" s="26">
        <f t="shared" si="1"/>
        <v>410</v>
      </c>
      <c r="J13" s="21">
        <v>50</v>
      </c>
      <c r="K13" s="17" t="s">
        <v>25</v>
      </c>
      <c r="L13" s="17" t="s">
        <v>21</v>
      </c>
    </row>
    <row r="14" ht="24" spans="1:14">
      <c r="A14" s="16">
        <v>9</v>
      </c>
      <c r="B14" s="17" t="s">
        <v>33</v>
      </c>
      <c r="C14" s="17" t="s">
        <v>28</v>
      </c>
      <c r="D14" s="17" t="s">
        <v>20</v>
      </c>
      <c r="E14" s="19">
        <v>60</v>
      </c>
      <c r="F14" s="23">
        <v>0</v>
      </c>
      <c r="G14" s="21">
        <v>0</v>
      </c>
      <c r="H14" s="21">
        <v>0</v>
      </c>
      <c r="I14" s="26">
        <f t="shared" si="1"/>
        <v>53.36</v>
      </c>
      <c r="J14" s="64">
        <v>6.64</v>
      </c>
      <c r="K14" s="17" t="s">
        <v>25</v>
      </c>
      <c r="L14" s="17"/>
      <c r="N14" s="80"/>
    </row>
    <row r="15" ht="14" customHeight="1" spans="1:12">
      <c r="A15" s="16">
        <v>10</v>
      </c>
      <c r="B15" s="17" t="s">
        <v>34</v>
      </c>
      <c r="C15" s="17" t="s">
        <v>28</v>
      </c>
      <c r="D15" s="17" t="s">
        <v>20</v>
      </c>
      <c r="E15" s="19">
        <v>490</v>
      </c>
      <c r="F15" s="26">
        <v>414.86</v>
      </c>
      <c r="G15" s="22">
        <f>F15/E15</f>
        <v>0.84665306122449</v>
      </c>
      <c r="H15" s="21">
        <v>0</v>
      </c>
      <c r="I15" s="26">
        <f t="shared" si="1"/>
        <v>490</v>
      </c>
      <c r="J15" s="21">
        <v>0</v>
      </c>
      <c r="K15" s="16"/>
      <c r="L15" s="16" t="s">
        <v>21</v>
      </c>
    </row>
    <row r="16" ht="14" customHeight="1" spans="1:12">
      <c r="A16" s="16">
        <v>11</v>
      </c>
      <c r="B16" s="17" t="s">
        <v>35</v>
      </c>
      <c r="C16" s="17" t="s">
        <v>28</v>
      </c>
      <c r="D16" s="17" t="s">
        <v>20</v>
      </c>
      <c r="E16" s="19">
        <v>400</v>
      </c>
      <c r="F16" s="26">
        <v>400</v>
      </c>
      <c r="G16" s="21">
        <v>0</v>
      </c>
      <c r="H16" s="22">
        <f>F16/E16</f>
        <v>1</v>
      </c>
      <c r="I16" s="26">
        <f t="shared" si="1"/>
        <v>400</v>
      </c>
      <c r="J16" s="21">
        <v>0</v>
      </c>
      <c r="K16" s="16"/>
      <c r="L16" s="16" t="s">
        <v>36</v>
      </c>
    </row>
    <row r="17" ht="14" customHeight="1" spans="1:12">
      <c r="A17" s="16">
        <v>12</v>
      </c>
      <c r="B17" s="17" t="s">
        <v>37</v>
      </c>
      <c r="C17" s="17" t="s">
        <v>28</v>
      </c>
      <c r="D17" s="17" t="s">
        <v>20</v>
      </c>
      <c r="E17" s="19">
        <v>198</v>
      </c>
      <c r="F17" s="20">
        <v>0</v>
      </c>
      <c r="G17" s="21">
        <v>0</v>
      </c>
      <c r="H17" s="21">
        <v>0</v>
      </c>
      <c r="I17" s="26">
        <f t="shared" si="1"/>
        <v>198</v>
      </c>
      <c r="J17" s="21">
        <v>0</v>
      </c>
      <c r="K17" s="16"/>
      <c r="L17" s="16"/>
    </row>
    <row r="18" ht="14" customHeight="1" spans="1:12">
      <c r="A18" s="16">
        <v>13</v>
      </c>
      <c r="B18" s="17" t="s">
        <v>38</v>
      </c>
      <c r="C18" s="17" t="s">
        <v>28</v>
      </c>
      <c r="D18" s="17" t="s">
        <v>20</v>
      </c>
      <c r="E18" s="19">
        <v>227.87</v>
      </c>
      <c r="F18" s="20">
        <v>0</v>
      </c>
      <c r="G18" s="21">
        <v>0</v>
      </c>
      <c r="H18" s="21">
        <v>0</v>
      </c>
      <c r="I18" s="26">
        <f t="shared" si="1"/>
        <v>201</v>
      </c>
      <c r="J18" s="64">
        <v>26.87</v>
      </c>
      <c r="K18" s="17" t="s">
        <v>39</v>
      </c>
      <c r="L18" s="16"/>
    </row>
    <row r="19" ht="14" customHeight="1" spans="1:12">
      <c r="A19" s="16">
        <v>14</v>
      </c>
      <c r="B19" s="17" t="s">
        <v>40</v>
      </c>
      <c r="C19" s="17" t="s">
        <v>28</v>
      </c>
      <c r="D19" s="17" t="s">
        <v>20</v>
      </c>
      <c r="E19" s="19">
        <v>650</v>
      </c>
      <c r="F19" s="20">
        <v>0</v>
      </c>
      <c r="G19" s="21">
        <v>0</v>
      </c>
      <c r="H19" s="21">
        <v>0</v>
      </c>
      <c r="I19" s="26">
        <f t="shared" si="1"/>
        <v>650</v>
      </c>
      <c r="J19" s="21">
        <v>0</v>
      </c>
      <c r="K19" s="16"/>
      <c r="L19" s="16"/>
    </row>
    <row r="20" ht="14" customHeight="1" spans="1:12">
      <c r="A20" s="16">
        <v>15</v>
      </c>
      <c r="B20" s="17" t="s">
        <v>41</v>
      </c>
      <c r="C20" s="17" t="s">
        <v>42</v>
      </c>
      <c r="D20" s="17" t="s">
        <v>20</v>
      </c>
      <c r="E20" s="19">
        <v>270</v>
      </c>
      <c r="F20" s="20">
        <v>0</v>
      </c>
      <c r="G20" s="21">
        <v>0</v>
      </c>
      <c r="H20" s="21">
        <v>0</v>
      </c>
      <c r="I20" s="26">
        <f t="shared" si="1"/>
        <v>270</v>
      </c>
      <c r="J20" s="21">
        <v>0</v>
      </c>
      <c r="K20" s="16"/>
      <c r="L20" s="16"/>
    </row>
    <row r="21" ht="14" customHeight="1" spans="1:12">
      <c r="A21" s="16">
        <v>16</v>
      </c>
      <c r="B21" s="17" t="s">
        <v>43</v>
      </c>
      <c r="C21" s="17" t="s">
        <v>42</v>
      </c>
      <c r="D21" s="17" t="s">
        <v>20</v>
      </c>
      <c r="E21" s="19">
        <v>680</v>
      </c>
      <c r="F21" s="26">
        <v>456.19</v>
      </c>
      <c r="G21" s="22">
        <f t="shared" ref="G21:G24" si="2">F21/E21</f>
        <v>0.670867647058824</v>
      </c>
      <c r="H21" s="21">
        <v>0</v>
      </c>
      <c r="I21" s="26">
        <f t="shared" si="1"/>
        <v>680</v>
      </c>
      <c r="J21" s="21">
        <v>0</v>
      </c>
      <c r="K21" s="16"/>
      <c r="L21" s="16" t="s">
        <v>21</v>
      </c>
    </row>
    <row r="22" ht="14" customHeight="1" spans="1:12">
      <c r="A22" s="16">
        <v>17</v>
      </c>
      <c r="B22" s="17" t="s">
        <v>44</v>
      </c>
      <c r="C22" s="17" t="s">
        <v>42</v>
      </c>
      <c r="D22" s="17" t="s">
        <v>20</v>
      </c>
      <c r="E22" s="19">
        <v>135</v>
      </c>
      <c r="F22" s="20">
        <v>0</v>
      </c>
      <c r="G22" s="21">
        <v>0</v>
      </c>
      <c r="H22" s="21">
        <v>0</v>
      </c>
      <c r="I22" s="26">
        <f t="shared" si="1"/>
        <v>135</v>
      </c>
      <c r="J22" s="21">
        <v>0</v>
      </c>
      <c r="K22" s="16"/>
      <c r="L22" s="16"/>
    </row>
    <row r="23" ht="14" customHeight="1" spans="1:12">
      <c r="A23" s="16">
        <v>18</v>
      </c>
      <c r="B23" s="17" t="s">
        <v>45</v>
      </c>
      <c r="C23" s="17" t="s">
        <v>46</v>
      </c>
      <c r="D23" s="17" t="s">
        <v>20</v>
      </c>
      <c r="E23" s="19">
        <v>226</v>
      </c>
      <c r="F23" s="26">
        <v>182.65</v>
      </c>
      <c r="G23" s="22">
        <f t="shared" si="2"/>
        <v>0.808185840707965</v>
      </c>
      <c r="H23" s="21">
        <v>0</v>
      </c>
      <c r="I23" s="26">
        <f t="shared" si="1"/>
        <v>226</v>
      </c>
      <c r="J23" s="21">
        <v>0</v>
      </c>
      <c r="K23" s="16"/>
      <c r="L23" s="16" t="s">
        <v>21</v>
      </c>
    </row>
    <row r="24" ht="14.25" customHeight="1" spans="1:12">
      <c r="A24" s="16">
        <v>19</v>
      </c>
      <c r="B24" s="17" t="s">
        <v>47</v>
      </c>
      <c r="C24" s="17" t="s">
        <v>46</v>
      </c>
      <c r="D24" s="17" t="s">
        <v>20</v>
      </c>
      <c r="E24" s="19">
        <v>197.5</v>
      </c>
      <c r="F24" s="26">
        <v>116.49</v>
      </c>
      <c r="G24" s="22">
        <f t="shared" si="2"/>
        <v>0.589822784810127</v>
      </c>
      <c r="H24" s="21">
        <v>0</v>
      </c>
      <c r="I24" s="26">
        <f t="shared" si="1"/>
        <v>197.5</v>
      </c>
      <c r="J24" s="21">
        <v>0</v>
      </c>
      <c r="K24" s="16"/>
      <c r="L24" s="16" t="s">
        <v>21</v>
      </c>
    </row>
    <row r="25" ht="14" customHeight="1" spans="1:12">
      <c r="A25" s="16">
        <v>20</v>
      </c>
      <c r="B25" s="17" t="s">
        <v>40</v>
      </c>
      <c r="C25" s="17" t="s">
        <v>48</v>
      </c>
      <c r="D25" s="17" t="s">
        <v>20</v>
      </c>
      <c r="E25" s="19">
        <v>130</v>
      </c>
      <c r="F25" s="20">
        <v>0</v>
      </c>
      <c r="G25" s="21">
        <v>0</v>
      </c>
      <c r="H25" s="21">
        <v>0</v>
      </c>
      <c r="I25" s="26">
        <f t="shared" si="1"/>
        <v>130</v>
      </c>
      <c r="J25" s="21">
        <v>0</v>
      </c>
      <c r="K25" s="16"/>
      <c r="L25" s="17"/>
    </row>
    <row r="26" ht="14" customHeight="1" spans="1:12">
      <c r="A26" s="16">
        <v>21</v>
      </c>
      <c r="B26" s="17" t="s">
        <v>49</v>
      </c>
      <c r="C26" s="17" t="s">
        <v>48</v>
      </c>
      <c r="D26" s="17" t="s">
        <v>20</v>
      </c>
      <c r="E26" s="19">
        <v>130</v>
      </c>
      <c r="F26" s="20">
        <v>0</v>
      </c>
      <c r="G26" s="21">
        <v>0</v>
      </c>
      <c r="H26" s="21">
        <v>0</v>
      </c>
      <c r="I26" s="26">
        <f t="shared" si="1"/>
        <v>130</v>
      </c>
      <c r="J26" s="21">
        <v>0</v>
      </c>
      <c r="K26" s="16"/>
      <c r="L26" s="17"/>
    </row>
    <row r="27" ht="14" customHeight="1" spans="1:12">
      <c r="A27" s="16">
        <v>22</v>
      </c>
      <c r="B27" s="17" t="s">
        <v>50</v>
      </c>
      <c r="C27" s="17" t="s">
        <v>48</v>
      </c>
      <c r="D27" s="17" t="s">
        <v>20</v>
      </c>
      <c r="E27" s="19">
        <v>55</v>
      </c>
      <c r="F27" s="26">
        <v>55</v>
      </c>
      <c r="G27" s="21">
        <v>0</v>
      </c>
      <c r="H27" s="22">
        <f>F27/E27</f>
        <v>1</v>
      </c>
      <c r="I27" s="26">
        <f t="shared" si="1"/>
        <v>55</v>
      </c>
      <c r="J27" s="21">
        <v>0</v>
      </c>
      <c r="K27" s="16"/>
      <c r="L27" s="17" t="s">
        <v>36</v>
      </c>
    </row>
    <row r="28" ht="14" customHeight="1" spans="1:12">
      <c r="A28" s="16">
        <v>23</v>
      </c>
      <c r="B28" s="17" t="s">
        <v>51</v>
      </c>
      <c r="C28" s="17" t="s">
        <v>48</v>
      </c>
      <c r="D28" s="17" t="s">
        <v>20</v>
      </c>
      <c r="E28" s="19">
        <v>650</v>
      </c>
      <c r="F28" s="26">
        <v>650</v>
      </c>
      <c r="G28" s="22">
        <f t="shared" ref="G28:G33" si="3">F28/E28</f>
        <v>1</v>
      </c>
      <c r="H28" s="21">
        <v>0</v>
      </c>
      <c r="I28" s="26">
        <f t="shared" si="1"/>
        <v>650</v>
      </c>
      <c r="J28" s="21">
        <v>0</v>
      </c>
      <c r="K28" s="16"/>
      <c r="L28" s="17" t="s">
        <v>21</v>
      </c>
    </row>
    <row r="29" ht="14" customHeight="1" spans="1:12">
      <c r="A29" s="16">
        <v>24</v>
      </c>
      <c r="B29" s="17" t="s">
        <v>52</v>
      </c>
      <c r="C29" s="17" t="s">
        <v>48</v>
      </c>
      <c r="D29" s="17" t="s">
        <v>20</v>
      </c>
      <c r="E29" s="19">
        <v>200</v>
      </c>
      <c r="F29" s="26">
        <v>131.53</v>
      </c>
      <c r="G29" s="22">
        <f t="shared" si="3"/>
        <v>0.65765</v>
      </c>
      <c r="H29" s="21">
        <v>0</v>
      </c>
      <c r="I29" s="26">
        <f t="shared" si="1"/>
        <v>200</v>
      </c>
      <c r="J29" s="21">
        <v>0</v>
      </c>
      <c r="K29" s="16"/>
      <c r="L29" s="17" t="s">
        <v>21</v>
      </c>
    </row>
    <row r="30" ht="14" customHeight="1" spans="1:12">
      <c r="A30" s="16">
        <v>25</v>
      </c>
      <c r="B30" s="17" t="s">
        <v>53</v>
      </c>
      <c r="C30" s="17" t="s">
        <v>48</v>
      </c>
      <c r="D30" s="17" t="s">
        <v>20</v>
      </c>
      <c r="E30" s="19">
        <v>146</v>
      </c>
      <c r="F30" s="20">
        <v>0</v>
      </c>
      <c r="G30" s="21">
        <v>0</v>
      </c>
      <c r="H30" s="21">
        <v>0</v>
      </c>
      <c r="I30" s="26">
        <f t="shared" si="1"/>
        <v>146</v>
      </c>
      <c r="J30" s="21">
        <v>0</v>
      </c>
      <c r="K30" s="16"/>
      <c r="L30" s="16"/>
    </row>
    <row r="31" ht="14" customHeight="1" spans="1:12">
      <c r="A31" s="16">
        <v>26</v>
      </c>
      <c r="B31" s="17" t="s">
        <v>54</v>
      </c>
      <c r="C31" s="17" t="s">
        <v>55</v>
      </c>
      <c r="D31" s="17" t="s">
        <v>20</v>
      </c>
      <c r="E31" s="19">
        <v>195</v>
      </c>
      <c r="F31" s="20">
        <v>0</v>
      </c>
      <c r="G31" s="21">
        <v>0</v>
      </c>
      <c r="H31" s="21">
        <v>0</v>
      </c>
      <c r="I31" s="26">
        <f t="shared" si="1"/>
        <v>195</v>
      </c>
      <c r="J31" s="21">
        <v>0</v>
      </c>
      <c r="K31" s="16"/>
      <c r="L31" s="16"/>
    </row>
    <row r="32" ht="28" customHeight="1" spans="1:12">
      <c r="A32" s="16">
        <v>27</v>
      </c>
      <c r="B32" s="17" t="s">
        <v>34</v>
      </c>
      <c r="C32" s="17" t="s">
        <v>55</v>
      </c>
      <c r="D32" s="17" t="s">
        <v>20</v>
      </c>
      <c r="E32" s="19">
        <v>617</v>
      </c>
      <c r="F32" s="20">
        <v>0</v>
      </c>
      <c r="G32" s="21">
        <v>0</v>
      </c>
      <c r="H32" s="21">
        <v>0</v>
      </c>
      <c r="I32" s="26">
        <f t="shared" si="1"/>
        <v>617</v>
      </c>
      <c r="J32" s="21">
        <v>0</v>
      </c>
      <c r="K32" s="16"/>
      <c r="L32" s="16"/>
    </row>
    <row r="33" ht="27" customHeight="1" spans="1:12">
      <c r="A33" s="16">
        <v>28</v>
      </c>
      <c r="B33" s="17" t="s">
        <v>56</v>
      </c>
      <c r="C33" s="17" t="s">
        <v>55</v>
      </c>
      <c r="D33" s="17" t="s">
        <v>20</v>
      </c>
      <c r="E33" s="19">
        <v>205</v>
      </c>
      <c r="F33" s="26">
        <v>127.25</v>
      </c>
      <c r="G33" s="22">
        <f t="shared" si="3"/>
        <v>0.620731707317073</v>
      </c>
      <c r="H33" s="21">
        <v>0</v>
      </c>
      <c r="I33" s="26">
        <f t="shared" si="1"/>
        <v>205</v>
      </c>
      <c r="J33" s="21">
        <v>0</v>
      </c>
      <c r="K33" s="16"/>
      <c r="L33" s="17" t="s">
        <v>57</v>
      </c>
    </row>
    <row r="34" ht="27" customHeight="1" spans="1:12">
      <c r="A34" s="16">
        <v>29</v>
      </c>
      <c r="B34" s="17" t="s">
        <v>58</v>
      </c>
      <c r="C34" s="17" t="s">
        <v>55</v>
      </c>
      <c r="D34" s="17" t="s">
        <v>20</v>
      </c>
      <c r="E34" s="19">
        <v>460</v>
      </c>
      <c r="F34" s="20">
        <v>0</v>
      </c>
      <c r="G34" s="21">
        <v>0</v>
      </c>
      <c r="H34" s="21">
        <v>0</v>
      </c>
      <c r="I34" s="26">
        <f t="shared" si="1"/>
        <v>460</v>
      </c>
      <c r="J34" s="21">
        <v>0</v>
      </c>
      <c r="K34" s="16"/>
      <c r="L34" s="16"/>
    </row>
    <row r="35" ht="14" customHeight="1" spans="1:12">
      <c r="A35" s="16">
        <v>30</v>
      </c>
      <c r="B35" s="17" t="s">
        <v>59</v>
      </c>
      <c r="C35" s="17" t="s">
        <v>55</v>
      </c>
      <c r="D35" s="17" t="s">
        <v>20</v>
      </c>
      <c r="E35" s="19">
        <v>149.5</v>
      </c>
      <c r="F35" s="20">
        <v>0</v>
      </c>
      <c r="G35" s="21">
        <v>0</v>
      </c>
      <c r="H35" s="21">
        <v>0</v>
      </c>
      <c r="I35" s="26">
        <f t="shared" si="1"/>
        <v>149.5</v>
      </c>
      <c r="J35" s="21">
        <v>0</v>
      </c>
      <c r="K35" s="16"/>
      <c r="L35" s="16"/>
    </row>
    <row r="36" ht="14" customHeight="1" spans="1:12">
      <c r="A36" s="16">
        <v>31</v>
      </c>
      <c r="B36" s="17" t="s">
        <v>60</v>
      </c>
      <c r="C36" s="17" t="s">
        <v>55</v>
      </c>
      <c r="D36" s="17" t="s">
        <v>20</v>
      </c>
      <c r="E36" s="19">
        <v>755</v>
      </c>
      <c r="F36" s="20">
        <v>0</v>
      </c>
      <c r="G36" s="21">
        <v>0</v>
      </c>
      <c r="H36" s="21">
        <v>0</v>
      </c>
      <c r="I36" s="26">
        <f t="shared" si="1"/>
        <v>750</v>
      </c>
      <c r="J36" s="64">
        <v>5</v>
      </c>
      <c r="K36" s="17" t="s">
        <v>23</v>
      </c>
      <c r="L36" s="16"/>
    </row>
    <row r="37" ht="14" customHeight="1" spans="1:12">
      <c r="A37" s="16">
        <v>32</v>
      </c>
      <c r="B37" s="17" t="s">
        <v>33</v>
      </c>
      <c r="C37" s="17" t="s">
        <v>55</v>
      </c>
      <c r="D37" s="17" t="s">
        <v>20</v>
      </c>
      <c r="E37" s="19">
        <v>224</v>
      </c>
      <c r="F37" s="26">
        <v>209.18</v>
      </c>
      <c r="G37" s="22">
        <f t="shared" ref="G37:G40" si="4">F37/E37</f>
        <v>0.933839285714286</v>
      </c>
      <c r="H37" s="21">
        <v>0</v>
      </c>
      <c r="I37" s="26">
        <f t="shared" si="1"/>
        <v>224</v>
      </c>
      <c r="J37" s="21">
        <v>0</v>
      </c>
      <c r="K37" s="16"/>
      <c r="L37" s="16" t="s">
        <v>21</v>
      </c>
    </row>
    <row r="38" ht="41" customHeight="1" spans="1:12">
      <c r="A38" s="16">
        <v>33</v>
      </c>
      <c r="B38" s="17" t="s">
        <v>61</v>
      </c>
      <c r="C38" s="17" t="s">
        <v>55</v>
      </c>
      <c r="D38" s="17" t="s">
        <v>20</v>
      </c>
      <c r="E38" s="19">
        <v>295</v>
      </c>
      <c r="F38" s="26">
        <v>153.39</v>
      </c>
      <c r="G38" s="22">
        <f t="shared" si="4"/>
        <v>0.519966101694915</v>
      </c>
      <c r="H38" s="21">
        <v>0</v>
      </c>
      <c r="I38" s="26">
        <f t="shared" si="1"/>
        <v>250.7</v>
      </c>
      <c r="J38" s="64">
        <v>44.3</v>
      </c>
      <c r="K38" s="17" t="s">
        <v>62</v>
      </c>
      <c r="L38" s="16" t="s">
        <v>21</v>
      </c>
    </row>
    <row r="39" ht="14" customHeight="1" spans="1:12">
      <c r="A39" s="16">
        <v>34</v>
      </c>
      <c r="B39" s="17" t="s">
        <v>63</v>
      </c>
      <c r="C39" s="17" t="s">
        <v>55</v>
      </c>
      <c r="D39" s="17" t="s">
        <v>20</v>
      </c>
      <c r="E39" s="19">
        <v>539.8</v>
      </c>
      <c r="F39" s="26">
        <v>265.16</v>
      </c>
      <c r="G39" s="22">
        <f t="shared" si="4"/>
        <v>0.491218969988885</v>
      </c>
      <c r="H39" s="21">
        <v>0</v>
      </c>
      <c r="I39" s="26">
        <f t="shared" ref="I39:I70" si="5">E39-J39</f>
        <v>539.8</v>
      </c>
      <c r="J39" s="21">
        <v>0</v>
      </c>
      <c r="K39" s="16"/>
      <c r="L39" s="16" t="s">
        <v>21</v>
      </c>
    </row>
    <row r="40" ht="27" customHeight="1" spans="1:12">
      <c r="A40" s="16">
        <v>35</v>
      </c>
      <c r="B40" s="17" t="s">
        <v>64</v>
      </c>
      <c r="C40" s="17" t="s">
        <v>55</v>
      </c>
      <c r="D40" s="17" t="s">
        <v>20</v>
      </c>
      <c r="E40" s="19">
        <v>143.2</v>
      </c>
      <c r="F40" s="26">
        <v>80.31</v>
      </c>
      <c r="G40" s="22">
        <f t="shared" si="4"/>
        <v>0.560824022346369</v>
      </c>
      <c r="H40" s="21">
        <v>0</v>
      </c>
      <c r="I40" s="26">
        <f t="shared" si="5"/>
        <v>143.2</v>
      </c>
      <c r="J40" s="21">
        <v>0</v>
      </c>
      <c r="K40" s="16"/>
      <c r="L40" s="16" t="s">
        <v>21</v>
      </c>
    </row>
    <row r="41" ht="29" customHeight="1" spans="1:12">
      <c r="A41" s="16">
        <v>36</v>
      </c>
      <c r="B41" s="17" t="s">
        <v>65</v>
      </c>
      <c r="C41" s="17" t="s">
        <v>55</v>
      </c>
      <c r="D41" s="17" t="s">
        <v>20</v>
      </c>
      <c r="E41" s="19">
        <v>160</v>
      </c>
      <c r="F41" s="20">
        <v>0</v>
      </c>
      <c r="G41" s="21">
        <v>0</v>
      </c>
      <c r="H41" s="21">
        <v>0</v>
      </c>
      <c r="I41" s="26">
        <f t="shared" si="5"/>
        <v>160</v>
      </c>
      <c r="J41" s="21">
        <v>0</v>
      </c>
      <c r="K41" s="16"/>
      <c r="L41" s="16"/>
    </row>
    <row r="42" ht="27" customHeight="1" spans="1:12">
      <c r="A42" s="16">
        <v>37</v>
      </c>
      <c r="B42" s="17" t="s">
        <v>35</v>
      </c>
      <c r="C42" s="17" t="s">
        <v>55</v>
      </c>
      <c r="D42" s="17" t="s">
        <v>20</v>
      </c>
      <c r="E42" s="19">
        <v>146</v>
      </c>
      <c r="F42" s="26">
        <v>146</v>
      </c>
      <c r="G42" s="21">
        <v>0</v>
      </c>
      <c r="H42" s="22">
        <f>F42/E42</f>
        <v>1</v>
      </c>
      <c r="I42" s="26">
        <f t="shared" si="5"/>
        <v>35</v>
      </c>
      <c r="J42" s="64">
        <v>111</v>
      </c>
      <c r="K42" s="17" t="s">
        <v>66</v>
      </c>
      <c r="L42" s="16" t="s">
        <v>36</v>
      </c>
    </row>
    <row r="43" ht="28" customHeight="1" spans="1:12">
      <c r="A43" s="16">
        <v>38</v>
      </c>
      <c r="B43" s="17" t="s">
        <v>67</v>
      </c>
      <c r="C43" s="17" t="s">
        <v>68</v>
      </c>
      <c r="D43" s="17" t="s">
        <v>20</v>
      </c>
      <c r="E43" s="19">
        <v>121</v>
      </c>
      <c r="F43" s="20">
        <v>0</v>
      </c>
      <c r="G43" s="21">
        <v>0</v>
      </c>
      <c r="H43" s="21">
        <v>0</v>
      </c>
      <c r="I43" s="26">
        <f t="shared" si="5"/>
        <v>121</v>
      </c>
      <c r="J43" s="21">
        <v>0</v>
      </c>
      <c r="K43" s="16"/>
      <c r="L43" s="16"/>
    </row>
    <row r="44" ht="28" customHeight="1" spans="1:12">
      <c r="A44" s="16">
        <v>39</v>
      </c>
      <c r="B44" s="17" t="s">
        <v>38</v>
      </c>
      <c r="C44" s="17" t="s">
        <v>68</v>
      </c>
      <c r="D44" s="17" t="s">
        <v>20</v>
      </c>
      <c r="E44" s="19">
        <v>290.23</v>
      </c>
      <c r="F44" s="20">
        <v>0</v>
      </c>
      <c r="G44" s="21">
        <v>0</v>
      </c>
      <c r="H44" s="21">
        <v>0</v>
      </c>
      <c r="I44" s="26">
        <f t="shared" si="5"/>
        <v>290.23</v>
      </c>
      <c r="J44" s="21">
        <v>0</v>
      </c>
      <c r="K44" s="16"/>
      <c r="L44" s="16"/>
    </row>
    <row r="45" ht="14" customHeight="1" spans="1:12">
      <c r="A45" s="16">
        <v>40</v>
      </c>
      <c r="B45" s="17" t="s">
        <v>51</v>
      </c>
      <c r="C45" s="17" t="s">
        <v>68</v>
      </c>
      <c r="D45" s="17" t="s">
        <v>20</v>
      </c>
      <c r="E45" s="19">
        <v>1068.95</v>
      </c>
      <c r="F45" s="26">
        <v>602.89</v>
      </c>
      <c r="G45" s="22">
        <f>F45/E45</f>
        <v>0.564002058094392</v>
      </c>
      <c r="H45" s="21">
        <v>0</v>
      </c>
      <c r="I45" s="26">
        <f t="shared" si="5"/>
        <v>1068.95</v>
      </c>
      <c r="J45" s="21">
        <v>0</v>
      </c>
      <c r="K45" s="16"/>
      <c r="L45" s="16" t="s">
        <v>21</v>
      </c>
    </row>
    <row r="46" ht="14" customHeight="1" spans="1:12">
      <c r="A46" s="16">
        <v>41</v>
      </c>
      <c r="B46" s="17" t="s">
        <v>69</v>
      </c>
      <c r="C46" s="17" t="s">
        <v>68</v>
      </c>
      <c r="D46" s="17" t="s">
        <v>20</v>
      </c>
      <c r="E46" s="19">
        <v>57.75</v>
      </c>
      <c r="F46" s="20">
        <v>0</v>
      </c>
      <c r="G46" s="21">
        <v>0</v>
      </c>
      <c r="H46" s="21">
        <v>0</v>
      </c>
      <c r="I46" s="26">
        <f t="shared" si="5"/>
        <v>57.75</v>
      </c>
      <c r="J46" s="21">
        <v>0</v>
      </c>
      <c r="K46" s="16"/>
      <c r="L46" s="16"/>
    </row>
    <row r="47" ht="14" customHeight="1" spans="1:12">
      <c r="A47" s="16">
        <v>42</v>
      </c>
      <c r="B47" s="17" t="s">
        <v>70</v>
      </c>
      <c r="C47" s="17" t="s">
        <v>68</v>
      </c>
      <c r="D47" s="17" t="s">
        <v>20</v>
      </c>
      <c r="E47" s="19">
        <v>307.23</v>
      </c>
      <c r="F47" s="20">
        <v>0</v>
      </c>
      <c r="G47" s="21">
        <v>0</v>
      </c>
      <c r="H47" s="21">
        <v>0</v>
      </c>
      <c r="I47" s="26">
        <f t="shared" si="5"/>
        <v>307.23</v>
      </c>
      <c r="J47" s="21">
        <v>0</v>
      </c>
      <c r="K47" s="16"/>
      <c r="L47" s="16"/>
    </row>
    <row r="48" ht="14" customHeight="1" spans="1:12">
      <c r="A48" s="16">
        <v>43</v>
      </c>
      <c r="B48" s="17" t="s">
        <v>71</v>
      </c>
      <c r="C48" s="17" t="s">
        <v>68</v>
      </c>
      <c r="D48" s="17" t="s">
        <v>20</v>
      </c>
      <c r="E48" s="19">
        <v>166.91</v>
      </c>
      <c r="F48" s="20">
        <v>0</v>
      </c>
      <c r="G48" s="21">
        <v>0</v>
      </c>
      <c r="H48" s="21">
        <v>0</v>
      </c>
      <c r="I48" s="26">
        <f t="shared" si="5"/>
        <v>166.91</v>
      </c>
      <c r="J48" s="21">
        <v>0</v>
      </c>
      <c r="K48" s="16"/>
      <c r="L48" s="16"/>
    </row>
    <row r="49" ht="28" customHeight="1" spans="1:12">
      <c r="A49" s="16">
        <v>44</v>
      </c>
      <c r="B49" s="17" t="s">
        <v>72</v>
      </c>
      <c r="C49" s="17" t="s">
        <v>68</v>
      </c>
      <c r="D49" s="17" t="s">
        <v>20</v>
      </c>
      <c r="E49" s="19">
        <v>173.03</v>
      </c>
      <c r="F49" s="20">
        <v>0</v>
      </c>
      <c r="G49" s="21">
        <v>0</v>
      </c>
      <c r="H49" s="21">
        <v>0</v>
      </c>
      <c r="I49" s="26">
        <f t="shared" si="5"/>
        <v>173.03</v>
      </c>
      <c r="J49" s="21">
        <v>0</v>
      </c>
      <c r="K49" s="16"/>
      <c r="L49" s="16"/>
    </row>
    <row r="50" ht="14" customHeight="1" spans="1:12">
      <c r="A50" s="16">
        <v>45</v>
      </c>
      <c r="B50" s="17" t="s">
        <v>73</v>
      </c>
      <c r="C50" s="17" t="s">
        <v>68</v>
      </c>
      <c r="D50" s="17" t="s">
        <v>20</v>
      </c>
      <c r="E50" s="19">
        <v>34.4</v>
      </c>
      <c r="F50" s="20">
        <v>0</v>
      </c>
      <c r="G50" s="21">
        <v>0</v>
      </c>
      <c r="H50" s="21">
        <v>0</v>
      </c>
      <c r="I50" s="26">
        <f t="shared" si="5"/>
        <v>34.4</v>
      </c>
      <c r="J50" s="21">
        <v>0</v>
      </c>
      <c r="K50" s="16"/>
      <c r="L50" s="16"/>
    </row>
    <row r="51" ht="14" customHeight="1" spans="1:12">
      <c r="A51" s="16">
        <v>46</v>
      </c>
      <c r="B51" s="17" t="s">
        <v>74</v>
      </c>
      <c r="C51" s="17" t="s">
        <v>68</v>
      </c>
      <c r="D51" s="17" t="s">
        <v>20</v>
      </c>
      <c r="E51" s="19">
        <v>18</v>
      </c>
      <c r="F51" s="26">
        <v>18</v>
      </c>
      <c r="G51" s="21">
        <v>0</v>
      </c>
      <c r="H51" s="22">
        <f>F51/E51</f>
        <v>1</v>
      </c>
      <c r="I51" s="26">
        <f t="shared" si="5"/>
        <v>18</v>
      </c>
      <c r="J51" s="21">
        <v>0</v>
      </c>
      <c r="K51" s="16"/>
      <c r="L51" s="16" t="s">
        <v>36</v>
      </c>
    </row>
    <row r="52" ht="41" customHeight="1" spans="1:12">
      <c r="A52" s="16">
        <v>47</v>
      </c>
      <c r="B52" s="17" t="s">
        <v>75</v>
      </c>
      <c r="C52" s="17" t="s">
        <v>76</v>
      </c>
      <c r="D52" s="17" t="s">
        <v>20</v>
      </c>
      <c r="E52" s="19">
        <v>4365</v>
      </c>
      <c r="F52" s="26">
        <v>2859.29</v>
      </c>
      <c r="G52" s="22">
        <f t="shared" ref="G52:G57" si="6">F52/E52</f>
        <v>0.655049255441008</v>
      </c>
      <c r="H52" s="21">
        <v>0</v>
      </c>
      <c r="I52" s="26">
        <f t="shared" si="5"/>
        <v>4040.51</v>
      </c>
      <c r="J52" s="64">
        <v>324.49</v>
      </c>
      <c r="K52" s="17" t="s">
        <v>77</v>
      </c>
      <c r="L52" s="16" t="s">
        <v>21</v>
      </c>
    </row>
    <row r="53" ht="14" customHeight="1" spans="1:12">
      <c r="A53" s="16">
        <v>48</v>
      </c>
      <c r="B53" s="17" t="s">
        <v>78</v>
      </c>
      <c r="C53" s="17" t="s">
        <v>76</v>
      </c>
      <c r="D53" s="17" t="s">
        <v>20</v>
      </c>
      <c r="E53" s="19">
        <v>970</v>
      </c>
      <c r="F53" s="26">
        <v>482.2</v>
      </c>
      <c r="G53" s="22">
        <f t="shared" si="6"/>
        <v>0.497113402061856</v>
      </c>
      <c r="H53" s="21">
        <v>0</v>
      </c>
      <c r="I53" s="26">
        <f t="shared" si="5"/>
        <v>970</v>
      </c>
      <c r="J53" s="21">
        <v>0</v>
      </c>
      <c r="K53" s="17"/>
      <c r="L53" s="16" t="s">
        <v>21</v>
      </c>
    </row>
    <row r="54" ht="14" customHeight="1" spans="1:12">
      <c r="A54" s="16">
        <v>49</v>
      </c>
      <c r="B54" s="17" t="s">
        <v>79</v>
      </c>
      <c r="C54" s="17" t="s">
        <v>76</v>
      </c>
      <c r="D54" s="17" t="s">
        <v>20</v>
      </c>
      <c r="E54" s="19">
        <v>153.19</v>
      </c>
      <c r="F54" s="20">
        <v>0</v>
      </c>
      <c r="G54" s="21">
        <v>0</v>
      </c>
      <c r="H54" s="21">
        <v>0</v>
      </c>
      <c r="I54" s="26">
        <f t="shared" si="5"/>
        <v>153.19</v>
      </c>
      <c r="J54" s="21">
        <v>0</v>
      </c>
      <c r="K54" s="16"/>
      <c r="L54" s="16"/>
    </row>
    <row r="55" ht="14" customHeight="1" spans="1:12">
      <c r="A55" s="16">
        <v>50</v>
      </c>
      <c r="B55" s="17" t="s">
        <v>80</v>
      </c>
      <c r="C55" s="17" t="s">
        <v>81</v>
      </c>
      <c r="D55" s="17" t="s">
        <v>20</v>
      </c>
      <c r="E55" s="19">
        <v>250</v>
      </c>
      <c r="F55" s="20">
        <v>0</v>
      </c>
      <c r="G55" s="21">
        <v>0</v>
      </c>
      <c r="H55" s="21">
        <v>0</v>
      </c>
      <c r="I55" s="26">
        <f t="shared" si="5"/>
        <v>64.79</v>
      </c>
      <c r="J55" s="64">
        <v>185.21</v>
      </c>
      <c r="K55" s="16" t="s">
        <v>25</v>
      </c>
      <c r="L55" s="16"/>
    </row>
    <row r="56" ht="14" customHeight="1" spans="1:12">
      <c r="A56" s="16">
        <v>51</v>
      </c>
      <c r="B56" s="17" t="s">
        <v>82</v>
      </c>
      <c r="C56" s="17" t="s">
        <v>81</v>
      </c>
      <c r="D56" s="17" t="s">
        <v>20</v>
      </c>
      <c r="E56" s="19">
        <v>131</v>
      </c>
      <c r="F56" s="20">
        <v>0</v>
      </c>
      <c r="G56" s="21">
        <v>0</v>
      </c>
      <c r="H56" s="21">
        <v>0</v>
      </c>
      <c r="I56" s="26">
        <f t="shared" si="5"/>
        <v>131</v>
      </c>
      <c r="J56" s="21">
        <v>0</v>
      </c>
      <c r="K56" s="16"/>
      <c r="L56" s="16"/>
    </row>
    <row r="57" ht="14" customHeight="1" spans="1:12">
      <c r="A57" s="16">
        <v>52</v>
      </c>
      <c r="B57" s="17" t="s">
        <v>38</v>
      </c>
      <c r="C57" s="17" t="s">
        <v>81</v>
      </c>
      <c r="D57" s="17" t="s">
        <v>20</v>
      </c>
      <c r="E57" s="19">
        <v>661.01</v>
      </c>
      <c r="F57" s="26">
        <v>429.61</v>
      </c>
      <c r="G57" s="22">
        <f t="shared" si="6"/>
        <v>0.64992965310661</v>
      </c>
      <c r="H57" s="21">
        <v>0</v>
      </c>
      <c r="I57" s="26">
        <f t="shared" si="5"/>
        <v>661.01</v>
      </c>
      <c r="J57" s="21">
        <v>0</v>
      </c>
      <c r="K57" s="16"/>
      <c r="L57" s="16" t="s">
        <v>21</v>
      </c>
    </row>
    <row r="58" ht="29" customHeight="1" spans="1:12">
      <c r="A58" s="16">
        <v>53</v>
      </c>
      <c r="B58" s="17" t="s">
        <v>35</v>
      </c>
      <c r="C58" s="17" t="s">
        <v>81</v>
      </c>
      <c r="D58" s="17" t="s">
        <v>20</v>
      </c>
      <c r="E58" s="19">
        <v>230</v>
      </c>
      <c r="F58" s="20">
        <v>0</v>
      </c>
      <c r="G58" s="21">
        <v>0</v>
      </c>
      <c r="H58" s="21">
        <v>0</v>
      </c>
      <c r="I58" s="26">
        <f t="shared" si="5"/>
        <v>230</v>
      </c>
      <c r="J58" s="21">
        <v>0</v>
      </c>
      <c r="K58" s="16"/>
      <c r="L58" s="16"/>
    </row>
    <row r="59" ht="14" customHeight="1" spans="1:12">
      <c r="A59" s="16">
        <v>54</v>
      </c>
      <c r="B59" s="17" t="s">
        <v>74</v>
      </c>
      <c r="C59" s="17" t="s">
        <v>81</v>
      </c>
      <c r="D59" s="17" t="s">
        <v>20</v>
      </c>
      <c r="E59" s="19">
        <v>100</v>
      </c>
      <c r="F59" s="20">
        <v>0</v>
      </c>
      <c r="G59" s="21">
        <v>0</v>
      </c>
      <c r="H59" s="21">
        <v>0</v>
      </c>
      <c r="I59" s="26">
        <f t="shared" si="5"/>
        <v>100</v>
      </c>
      <c r="J59" s="21">
        <v>0</v>
      </c>
      <c r="K59" s="16"/>
      <c r="L59" s="16"/>
    </row>
    <row r="60" ht="14" customHeight="1" spans="1:12">
      <c r="A60" s="16">
        <v>55</v>
      </c>
      <c r="B60" s="17" t="s">
        <v>69</v>
      </c>
      <c r="C60" s="17" t="s">
        <v>81</v>
      </c>
      <c r="D60" s="17" t="s">
        <v>20</v>
      </c>
      <c r="E60" s="19">
        <v>687.7</v>
      </c>
      <c r="F60" s="26">
        <v>235.92</v>
      </c>
      <c r="G60" s="22">
        <f>F60/E60</f>
        <v>0.343056565362803</v>
      </c>
      <c r="H60" s="21">
        <v>0</v>
      </c>
      <c r="I60" s="26">
        <f t="shared" si="5"/>
        <v>687.7</v>
      </c>
      <c r="J60" s="21">
        <v>0</v>
      </c>
      <c r="K60" s="16"/>
      <c r="L60" s="16" t="s">
        <v>21</v>
      </c>
    </row>
    <row r="61" ht="14" customHeight="1" spans="1:12">
      <c r="A61" s="16">
        <v>56</v>
      </c>
      <c r="B61" s="17" t="s">
        <v>83</v>
      </c>
      <c r="C61" s="17" t="s">
        <v>81</v>
      </c>
      <c r="D61" s="17" t="s">
        <v>20</v>
      </c>
      <c r="E61" s="19">
        <v>1.2</v>
      </c>
      <c r="F61" s="20">
        <v>0</v>
      </c>
      <c r="G61" s="21">
        <v>0</v>
      </c>
      <c r="H61" s="21">
        <v>0</v>
      </c>
      <c r="I61" s="26">
        <f t="shared" si="5"/>
        <v>1.2</v>
      </c>
      <c r="J61" s="21">
        <v>0</v>
      </c>
      <c r="K61" s="16"/>
      <c r="L61" s="16"/>
    </row>
    <row r="62" ht="14" customHeight="1" spans="1:12">
      <c r="A62" s="16">
        <v>57</v>
      </c>
      <c r="B62" s="17" t="s">
        <v>84</v>
      </c>
      <c r="C62" s="17" t="s">
        <v>81</v>
      </c>
      <c r="D62" s="17" t="s">
        <v>20</v>
      </c>
      <c r="E62" s="19">
        <v>1.5</v>
      </c>
      <c r="F62" s="20">
        <v>0</v>
      </c>
      <c r="G62" s="21">
        <v>0</v>
      </c>
      <c r="H62" s="21">
        <v>0</v>
      </c>
      <c r="I62" s="26">
        <f t="shared" si="5"/>
        <v>1.5</v>
      </c>
      <c r="J62" s="21">
        <v>0</v>
      </c>
      <c r="K62" s="16"/>
      <c r="L62" s="16"/>
    </row>
    <row r="63" ht="14" customHeight="1" spans="1:12">
      <c r="A63" s="16">
        <v>58</v>
      </c>
      <c r="B63" s="17" t="s">
        <v>85</v>
      </c>
      <c r="C63" s="17" t="s">
        <v>81</v>
      </c>
      <c r="D63" s="17" t="s">
        <v>20</v>
      </c>
      <c r="E63" s="19">
        <v>1.5</v>
      </c>
      <c r="F63" s="20">
        <v>0</v>
      </c>
      <c r="G63" s="21">
        <v>0</v>
      </c>
      <c r="H63" s="21">
        <v>0</v>
      </c>
      <c r="I63" s="26">
        <f t="shared" si="5"/>
        <v>1.5</v>
      </c>
      <c r="J63" s="21">
        <v>0</v>
      </c>
      <c r="K63" s="16"/>
      <c r="L63" s="16"/>
    </row>
    <row r="64" ht="14" customHeight="1" spans="1:12">
      <c r="A64" s="16">
        <v>59</v>
      </c>
      <c r="B64" s="17" t="s">
        <v>86</v>
      </c>
      <c r="C64" s="17" t="s">
        <v>81</v>
      </c>
      <c r="D64" s="17" t="s">
        <v>20</v>
      </c>
      <c r="E64" s="19">
        <v>2</v>
      </c>
      <c r="F64" s="20">
        <v>0</v>
      </c>
      <c r="G64" s="21">
        <v>0</v>
      </c>
      <c r="H64" s="21">
        <v>0</v>
      </c>
      <c r="I64" s="26">
        <f t="shared" si="5"/>
        <v>2</v>
      </c>
      <c r="J64" s="21">
        <v>0</v>
      </c>
      <c r="K64" s="16"/>
      <c r="L64" s="16"/>
    </row>
    <row r="65" ht="14" customHeight="1" spans="1:12">
      <c r="A65" s="16">
        <v>60</v>
      </c>
      <c r="B65" s="17" t="s">
        <v>87</v>
      </c>
      <c r="C65" s="17" t="s">
        <v>81</v>
      </c>
      <c r="D65" s="17" t="s">
        <v>20</v>
      </c>
      <c r="E65" s="19">
        <v>4</v>
      </c>
      <c r="F65" s="20">
        <v>0</v>
      </c>
      <c r="G65" s="21">
        <v>0</v>
      </c>
      <c r="H65" s="21">
        <v>0</v>
      </c>
      <c r="I65" s="26">
        <f t="shared" si="5"/>
        <v>4</v>
      </c>
      <c r="J65" s="21">
        <v>0</v>
      </c>
      <c r="K65" s="16"/>
      <c r="L65" s="16"/>
    </row>
    <row r="66" ht="14" customHeight="1" spans="1:12">
      <c r="A66" s="16">
        <v>61</v>
      </c>
      <c r="B66" s="17" t="s">
        <v>88</v>
      </c>
      <c r="C66" s="17" t="s">
        <v>81</v>
      </c>
      <c r="D66" s="17" t="s">
        <v>20</v>
      </c>
      <c r="E66" s="19">
        <v>5.2</v>
      </c>
      <c r="F66" s="20">
        <v>0</v>
      </c>
      <c r="G66" s="21">
        <v>0</v>
      </c>
      <c r="H66" s="21">
        <v>0</v>
      </c>
      <c r="I66" s="26">
        <f t="shared" si="5"/>
        <v>5.2</v>
      </c>
      <c r="J66" s="21">
        <v>0</v>
      </c>
      <c r="K66" s="16"/>
      <c r="L66" s="16"/>
    </row>
    <row r="67" ht="14" customHeight="1" spans="1:12">
      <c r="A67" s="16">
        <v>62</v>
      </c>
      <c r="B67" s="17" t="s">
        <v>89</v>
      </c>
      <c r="C67" s="17" t="s">
        <v>81</v>
      </c>
      <c r="D67" s="17" t="s">
        <v>20</v>
      </c>
      <c r="E67" s="19">
        <v>2.5</v>
      </c>
      <c r="F67" s="20">
        <v>0</v>
      </c>
      <c r="G67" s="21">
        <v>0</v>
      </c>
      <c r="H67" s="21">
        <v>0</v>
      </c>
      <c r="I67" s="26">
        <f t="shared" si="5"/>
        <v>2.5</v>
      </c>
      <c r="J67" s="21">
        <v>0</v>
      </c>
      <c r="K67" s="16"/>
      <c r="L67" s="16"/>
    </row>
    <row r="68" ht="14" customHeight="1" spans="1:12">
      <c r="A68" s="16">
        <v>63</v>
      </c>
      <c r="B68" s="17" t="s">
        <v>90</v>
      </c>
      <c r="C68" s="17" t="s">
        <v>81</v>
      </c>
      <c r="D68" s="17" t="s">
        <v>20</v>
      </c>
      <c r="E68" s="19">
        <v>1</v>
      </c>
      <c r="F68" s="20">
        <v>0</v>
      </c>
      <c r="G68" s="21">
        <v>0</v>
      </c>
      <c r="H68" s="21">
        <v>0</v>
      </c>
      <c r="I68" s="26">
        <f t="shared" si="5"/>
        <v>1</v>
      </c>
      <c r="J68" s="21">
        <v>0</v>
      </c>
      <c r="K68" s="16"/>
      <c r="L68" s="16"/>
    </row>
    <row r="69" ht="14" customHeight="1" spans="1:12">
      <c r="A69" s="16">
        <v>64</v>
      </c>
      <c r="B69" s="17" t="s">
        <v>91</v>
      </c>
      <c r="C69" s="17" t="s">
        <v>81</v>
      </c>
      <c r="D69" s="17" t="s">
        <v>20</v>
      </c>
      <c r="E69" s="19">
        <v>1</v>
      </c>
      <c r="F69" s="20">
        <v>0</v>
      </c>
      <c r="G69" s="21">
        <v>0</v>
      </c>
      <c r="H69" s="21">
        <v>0</v>
      </c>
      <c r="I69" s="26">
        <f t="shared" si="5"/>
        <v>1</v>
      </c>
      <c r="J69" s="21">
        <v>0</v>
      </c>
      <c r="K69" s="16"/>
      <c r="L69" s="16"/>
    </row>
    <row r="70" ht="14" customHeight="1" spans="1:12">
      <c r="A70" s="16">
        <v>65</v>
      </c>
      <c r="B70" s="17" t="s">
        <v>92</v>
      </c>
      <c r="C70" s="17" t="s">
        <v>81</v>
      </c>
      <c r="D70" s="17" t="s">
        <v>20</v>
      </c>
      <c r="E70" s="19">
        <v>1.1</v>
      </c>
      <c r="F70" s="20">
        <v>0</v>
      </c>
      <c r="G70" s="21">
        <v>0</v>
      </c>
      <c r="H70" s="21">
        <v>0</v>
      </c>
      <c r="I70" s="26">
        <f t="shared" si="5"/>
        <v>1.1</v>
      </c>
      <c r="J70" s="21">
        <v>0</v>
      </c>
      <c r="K70" s="16"/>
      <c r="L70" s="16"/>
    </row>
    <row r="71" ht="14" customHeight="1" spans="1:12">
      <c r="A71" s="16">
        <v>66</v>
      </c>
      <c r="B71" s="17" t="s">
        <v>93</v>
      </c>
      <c r="C71" s="17" t="s">
        <v>81</v>
      </c>
      <c r="D71" s="17" t="s">
        <v>20</v>
      </c>
      <c r="E71" s="19">
        <v>1</v>
      </c>
      <c r="F71" s="20">
        <v>0</v>
      </c>
      <c r="G71" s="21">
        <v>0</v>
      </c>
      <c r="H71" s="21">
        <v>0</v>
      </c>
      <c r="I71" s="26">
        <f t="shared" ref="I71:I96" si="7">E71-J71</f>
        <v>1</v>
      </c>
      <c r="J71" s="21">
        <v>0</v>
      </c>
      <c r="K71" s="16"/>
      <c r="L71" s="16"/>
    </row>
    <row r="72" ht="14" customHeight="1" spans="1:12">
      <c r="A72" s="16">
        <v>67</v>
      </c>
      <c r="B72" s="17" t="s">
        <v>94</v>
      </c>
      <c r="C72" s="17" t="s">
        <v>81</v>
      </c>
      <c r="D72" s="17" t="s">
        <v>20</v>
      </c>
      <c r="E72" s="19">
        <v>1.2</v>
      </c>
      <c r="F72" s="20">
        <v>0</v>
      </c>
      <c r="G72" s="21">
        <v>0</v>
      </c>
      <c r="H72" s="21">
        <v>0</v>
      </c>
      <c r="I72" s="26">
        <f t="shared" si="7"/>
        <v>1.2</v>
      </c>
      <c r="J72" s="21">
        <v>0</v>
      </c>
      <c r="K72" s="16"/>
      <c r="L72" s="16"/>
    </row>
    <row r="73" ht="14" customHeight="1" spans="1:12">
      <c r="A73" s="16">
        <v>68</v>
      </c>
      <c r="B73" s="17" t="s">
        <v>95</v>
      </c>
      <c r="C73" s="17" t="s">
        <v>81</v>
      </c>
      <c r="D73" s="17" t="s">
        <v>20</v>
      </c>
      <c r="E73" s="19">
        <v>0.7</v>
      </c>
      <c r="F73" s="20">
        <v>0</v>
      </c>
      <c r="G73" s="21">
        <v>0</v>
      </c>
      <c r="H73" s="21">
        <v>0</v>
      </c>
      <c r="I73" s="26">
        <f t="shared" si="7"/>
        <v>0.7</v>
      </c>
      <c r="J73" s="21">
        <v>0</v>
      </c>
      <c r="K73" s="16"/>
      <c r="L73" s="16"/>
    </row>
    <row r="74" ht="14" customHeight="1" spans="1:12">
      <c r="A74" s="16">
        <v>69</v>
      </c>
      <c r="B74" s="17" t="s">
        <v>96</v>
      </c>
      <c r="C74" s="17" t="s">
        <v>81</v>
      </c>
      <c r="D74" s="17" t="s">
        <v>20</v>
      </c>
      <c r="E74" s="19">
        <v>1.5</v>
      </c>
      <c r="F74" s="20">
        <v>0</v>
      </c>
      <c r="G74" s="21">
        <v>0</v>
      </c>
      <c r="H74" s="21">
        <v>0</v>
      </c>
      <c r="I74" s="26">
        <f t="shared" si="7"/>
        <v>1.5</v>
      </c>
      <c r="J74" s="21">
        <v>0</v>
      </c>
      <c r="K74" s="16"/>
      <c r="L74" s="16"/>
    </row>
    <row r="75" ht="14" customHeight="1" spans="1:12">
      <c r="A75" s="16">
        <v>70</v>
      </c>
      <c r="B75" s="17" t="s">
        <v>97</v>
      </c>
      <c r="C75" s="17" t="s">
        <v>81</v>
      </c>
      <c r="D75" s="17" t="s">
        <v>20</v>
      </c>
      <c r="E75" s="19">
        <v>2</v>
      </c>
      <c r="F75" s="20">
        <v>0</v>
      </c>
      <c r="G75" s="21">
        <v>0</v>
      </c>
      <c r="H75" s="21">
        <v>0</v>
      </c>
      <c r="I75" s="26">
        <f t="shared" si="7"/>
        <v>2</v>
      </c>
      <c r="J75" s="21">
        <v>0</v>
      </c>
      <c r="K75" s="16"/>
      <c r="L75" s="16"/>
    </row>
    <row r="76" ht="14" customHeight="1" spans="1:12">
      <c r="A76" s="16">
        <v>71</v>
      </c>
      <c r="B76" s="17" t="s">
        <v>98</v>
      </c>
      <c r="C76" s="17" t="s">
        <v>81</v>
      </c>
      <c r="D76" s="17" t="s">
        <v>20</v>
      </c>
      <c r="E76" s="19">
        <v>1</v>
      </c>
      <c r="F76" s="20">
        <v>0</v>
      </c>
      <c r="G76" s="21">
        <v>0</v>
      </c>
      <c r="H76" s="21">
        <v>0</v>
      </c>
      <c r="I76" s="26">
        <f t="shared" si="7"/>
        <v>1</v>
      </c>
      <c r="J76" s="21">
        <v>0</v>
      </c>
      <c r="K76" s="16"/>
      <c r="L76" s="16"/>
    </row>
    <row r="77" ht="14" customHeight="1" spans="1:12">
      <c r="A77" s="16">
        <v>72</v>
      </c>
      <c r="B77" s="17" t="s">
        <v>99</v>
      </c>
      <c r="C77" s="17" t="s">
        <v>81</v>
      </c>
      <c r="D77" s="17" t="s">
        <v>20</v>
      </c>
      <c r="E77" s="19">
        <v>1.6</v>
      </c>
      <c r="F77" s="20">
        <v>0</v>
      </c>
      <c r="G77" s="21">
        <v>0</v>
      </c>
      <c r="H77" s="21">
        <v>0</v>
      </c>
      <c r="I77" s="26">
        <f t="shared" si="7"/>
        <v>1.6</v>
      </c>
      <c r="J77" s="21">
        <v>0</v>
      </c>
      <c r="K77" s="16"/>
      <c r="L77" s="16"/>
    </row>
    <row r="78" ht="14" customHeight="1" spans="1:12">
      <c r="A78" s="16">
        <v>73</v>
      </c>
      <c r="B78" s="17" t="s">
        <v>100</v>
      </c>
      <c r="C78" s="17" t="s">
        <v>81</v>
      </c>
      <c r="D78" s="17" t="s">
        <v>20</v>
      </c>
      <c r="E78" s="19">
        <v>3.5</v>
      </c>
      <c r="F78" s="20">
        <v>0</v>
      </c>
      <c r="G78" s="21">
        <v>0</v>
      </c>
      <c r="H78" s="21">
        <v>0</v>
      </c>
      <c r="I78" s="26">
        <f t="shared" si="7"/>
        <v>3.5</v>
      </c>
      <c r="J78" s="21">
        <v>0</v>
      </c>
      <c r="K78" s="16"/>
      <c r="L78" s="16"/>
    </row>
    <row r="79" ht="14" customHeight="1" spans="1:12">
      <c r="A79" s="16">
        <v>74</v>
      </c>
      <c r="B79" s="17" t="s">
        <v>101</v>
      </c>
      <c r="C79" s="17" t="s">
        <v>81</v>
      </c>
      <c r="D79" s="17" t="s">
        <v>20</v>
      </c>
      <c r="E79" s="19">
        <v>5</v>
      </c>
      <c r="F79" s="26">
        <v>5</v>
      </c>
      <c r="G79" s="21">
        <v>0</v>
      </c>
      <c r="H79" s="22">
        <f>F79/E79</f>
        <v>1</v>
      </c>
      <c r="I79" s="26">
        <f t="shared" si="7"/>
        <v>5</v>
      </c>
      <c r="J79" s="21">
        <v>0</v>
      </c>
      <c r="K79" s="16"/>
      <c r="L79" s="16" t="s">
        <v>36</v>
      </c>
    </row>
    <row r="80" ht="14" customHeight="1" spans="1:12">
      <c r="A80" s="16">
        <v>75</v>
      </c>
      <c r="B80" s="17" t="s">
        <v>102</v>
      </c>
      <c r="C80" s="17" t="s">
        <v>81</v>
      </c>
      <c r="D80" s="17" t="s">
        <v>20</v>
      </c>
      <c r="E80" s="19">
        <v>1</v>
      </c>
      <c r="F80" s="20">
        <v>0</v>
      </c>
      <c r="G80" s="21">
        <v>0</v>
      </c>
      <c r="H80" s="21">
        <v>0</v>
      </c>
      <c r="I80" s="26">
        <f t="shared" si="7"/>
        <v>1</v>
      </c>
      <c r="J80" s="21">
        <v>0</v>
      </c>
      <c r="K80" s="16"/>
      <c r="L80" s="16"/>
    </row>
    <row r="81" ht="14" customHeight="1" spans="1:12">
      <c r="A81" s="16">
        <v>76</v>
      </c>
      <c r="B81" s="17" t="s">
        <v>103</v>
      </c>
      <c r="C81" s="17" t="s">
        <v>81</v>
      </c>
      <c r="D81" s="17" t="s">
        <v>20</v>
      </c>
      <c r="E81" s="19">
        <v>1</v>
      </c>
      <c r="F81" s="20">
        <v>0</v>
      </c>
      <c r="G81" s="21">
        <v>0</v>
      </c>
      <c r="H81" s="21">
        <v>0</v>
      </c>
      <c r="I81" s="26">
        <f t="shared" si="7"/>
        <v>1</v>
      </c>
      <c r="J81" s="21">
        <v>0</v>
      </c>
      <c r="K81" s="16"/>
      <c r="L81" s="16"/>
    </row>
    <row r="82" ht="14" customHeight="1" spans="1:12">
      <c r="A82" s="16">
        <v>77</v>
      </c>
      <c r="B82" s="17" t="s">
        <v>104</v>
      </c>
      <c r="C82" s="17" t="s">
        <v>81</v>
      </c>
      <c r="D82" s="17" t="s">
        <v>20</v>
      </c>
      <c r="E82" s="19">
        <v>1.6</v>
      </c>
      <c r="F82" s="20">
        <v>0</v>
      </c>
      <c r="G82" s="21">
        <v>0</v>
      </c>
      <c r="H82" s="21">
        <v>0</v>
      </c>
      <c r="I82" s="26">
        <f t="shared" si="7"/>
        <v>1.6</v>
      </c>
      <c r="J82" s="21">
        <v>0</v>
      </c>
      <c r="K82" s="16"/>
      <c r="L82" s="16"/>
    </row>
    <row r="83" ht="14" customHeight="1" spans="1:12">
      <c r="A83" s="16">
        <v>78</v>
      </c>
      <c r="B83" s="17" t="s">
        <v>105</v>
      </c>
      <c r="C83" s="17" t="s">
        <v>81</v>
      </c>
      <c r="D83" s="17" t="s">
        <v>20</v>
      </c>
      <c r="E83" s="19">
        <v>4.5</v>
      </c>
      <c r="F83" s="20">
        <v>0</v>
      </c>
      <c r="G83" s="21">
        <v>0</v>
      </c>
      <c r="H83" s="21">
        <v>0</v>
      </c>
      <c r="I83" s="26">
        <f t="shared" si="7"/>
        <v>4.5</v>
      </c>
      <c r="J83" s="21">
        <v>0</v>
      </c>
      <c r="K83" s="16"/>
      <c r="L83" s="16"/>
    </row>
    <row r="84" ht="14" customHeight="1" spans="1:12">
      <c r="A84" s="16">
        <v>79</v>
      </c>
      <c r="B84" s="17" t="s">
        <v>106</v>
      </c>
      <c r="C84" s="17" t="s">
        <v>81</v>
      </c>
      <c r="D84" s="17" t="s">
        <v>20</v>
      </c>
      <c r="E84" s="19">
        <v>3</v>
      </c>
      <c r="F84" s="20">
        <v>0</v>
      </c>
      <c r="G84" s="21">
        <v>0</v>
      </c>
      <c r="H84" s="21">
        <v>0</v>
      </c>
      <c r="I84" s="26">
        <f t="shared" si="7"/>
        <v>3</v>
      </c>
      <c r="J84" s="21">
        <v>0</v>
      </c>
      <c r="K84" s="16"/>
      <c r="L84" s="16"/>
    </row>
    <row r="85" ht="14" customHeight="1" spans="1:12">
      <c r="A85" s="16">
        <v>80</v>
      </c>
      <c r="B85" s="17" t="s">
        <v>107</v>
      </c>
      <c r="C85" s="17" t="s">
        <v>81</v>
      </c>
      <c r="D85" s="17" t="s">
        <v>20</v>
      </c>
      <c r="E85" s="19">
        <v>2.5</v>
      </c>
      <c r="F85" s="20">
        <v>0</v>
      </c>
      <c r="G85" s="21">
        <v>0</v>
      </c>
      <c r="H85" s="21">
        <v>0</v>
      </c>
      <c r="I85" s="26">
        <f t="shared" si="7"/>
        <v>2.5</v>
      </c>
      <c r="J85" s="21">
        <v>0</v>
      </c>
      <c r="K85" s="16"/>
      <c r="L85" s="16"/>
    </row>
    <row r="86" ht="14" customHeight="1" spans="1:12">
      <c r="A86" s="16">
        <v>81</v>
      </c>
      <c r="B86" s="17" t="s">
        <v>108</v>
      </c>
      <c r="C86" s="17" t="s">
        <v>81</v>
      </c>
      <c r="D86" s="17" t="s">
        <v>20</v>
      </c>
      <c r="E86" s="19">
        <v>3.6</v>
      </c>
      <c r="F86" s="20">
        <v>0</v>
      </c>
      <c r="G86" s="21">
        <v>0</v>
      </c>
      <c r="H86" s="21">
        <v>0</v>
      </c>
      <c r="I86" s="26">
        <f t="shared" si="7"/>
        <v>3.6</v>
      </c>
      <c r="J86" s="21">
        <v>0</v>
      </c>
      <c r="K86" s="16"/>
      <c r="L86" s="16"/>
    </row>
    <row r="87" ht="14" customHeight="1" spans="1:12">
      <c r="A87" s="16">
        <v>82</v>
      </c>
      <c r="B87" s="17" t="s">
        <v>109</v>
      </c>
      <c r="C87" s="17" t="s">
        <v>81</v>
      </c>
      <c r="D87" s="17" t="s">
        <v>20</v>
      </c>
      <c r="E87" s="19">
        <v>1</v>
      </c>
      <c r="F87" s="20">
        <v>0</v>
      </c>
      <c r="G87" s="21">
        <v>0</v>
      </c>
      <c r="H87" s="21">
        <v>0</v>
      </c>
      <c r="I87" s="26">
        <f t="shared" si="7"/>
        <v>1</v>
      </c>
      <c r="J87" s="21">
        <v>0</v>
      </c>
      <c r="K87" s="16"/>
      <c r="L87" s="16"/>
    </row>
    <row r="88" ht="14" customHeight="1" spans="1:12">
      <c r="A88" s="16">
        <v>83</v>
      </c>
      <c r="B88" s="17" t="s">
        <v>110</v>
      </c>
      <c r="C88" s="17" t="s">
        <v>81</v>
      </c>
      <c r="D88" s="17" t="s">
        <v>20</v>
      </c>
      <c r="E88" s="19">
        <v>2.5</v>
      </c>
      <c r="F88" s="20">
        <v>0</v>
      </c>
      <c r="G88" s="21">
        <v>0</v>
      </c>
      <c r="H88" s="21">
        <v>0</v>
      </c>
      <c r="I88" s="26">
        <f t="shared" si="7"/>
        <v>2.5</v>
      </c>
      <c r="J88" s="21">
        <v>0</v>
      </c>
      <c r="K88" s="16"/>
      <c r="L88" s="16"/>
    </row>
    <row r="89" ht="14" customHeight="1" spans="1:12">
      <c r="A89" s="16">
        <v>84</v>
      </c>
      <c r="B89" s="17" t="s">
        <v>111</v>
      </c>
      <c r="C89" s="17" t="s">
        <v>81</v>
      </c>
      <c r="D89" s="17" t="s">
        <v>20</v>
      </c>
      <c r="E89" s="19">
        <v>2</v>
      </c>
      <c r="F89" s="20">
        <v>0</v>
      </c>
      <c r="G89" s="21">
        <v>0</v>
      </c>
      <c r="H89" s="21">
        <v>0</v>
      </c>
      <c r="I89" s="26">
        <f t="shared" si="7"/>
        <v>2</v>
      </c>
      <c r="J89" s="21">
        <v>0</v>
      </c>
      <c r="K89" s="16"/>
      <c r="L89" s="16"/>
    </row>
    <row r="90" ht="14" customHeight="1" spans="1:12">
      <c r="A90" s="16">
        <v>85</v>
      </c>
      <c r="B90" s="17" t="s">
        <v>112</v>
      </c>
      <c r="C90" s="17" t="s">
        <v>81</v>
      </c>
      <c r="D90" s="17" t="s">
        <v>20</v>
      </c>
      <c r="E90" s="19">
        <v>2</v>
      </c>
      <c r="F90" s="20">
        <v>0</v>
      </c>
      <c r="G90" s="21">
        <v>0</v>
      </c>
      <c r="H90" s="21">
        <v>0</v>
      </c>
      <c r="I90" s="26">
        <f t="shared" si="7"/>
        <v>2</v>
      </c>
      <c r="J90" s="21">
        <v>0</v>
      </c>
      <c r="K90" s="16"/>
      <c r="L90" s="16"/>
    </row>
    <row r="91" ht="14" customHeight="1" spans="1:12">
      <c r="A91" s="16">
        <v>86</v>
      </c>
      <c r="B91" s="17" t="s">
        <v>113</v>
      </c>
      <c r="C91" s="17" t="s">
        <v>81</v>
      </c>
      <c r="D91" s="17" t="s">
        <v>20</v>
      </c>
      <c r="E91" s="19">
        <v>1</v>
      </c>
      <c r="F91" s="20">
        <v>0</v>
      </c>
      <c r="G91" s="21">
        <v>0</v>
      </c>
      <c r="H91" s="21">
        <v>0</v>
      </c>
      <c r="I91" s="26">
        <f t="shared" si="7"/>
        <v>1</v>
      </c>
      <c r="J91" s="21">
        <v>0</v>
      </c>
      <c r="K91" s="16"/>
      <c r="L91" s="16"/>
    </row>
    <row r="92" ht="14" customHeight="1" spans="1:12">
      <c r="A92" s="16">
        <v>87</v>
      </c>
      <c r="B92" s="17" t="s">
        <v>114</v>
      </c>
      <c r="C92" s="17" t="s">
        <v>81</v>
      </c>
      <c r="D92" s="17" t="s">
        <v>20</v>
      </c>
      <c r="E92" s="19">
        <v>1</v>
      </c>
      <c r="F92" s="20">
        <v>0</v>
      </c>
      <c r="G92" s="21">
        <v>0</v>
      </c>
      <c r="H92" s="21">
        <v>0</v>
      </c>
      <c r="I92" s="26">
        <f t="shared" si="7"/>
        <v>1</v>
      </c>
      <c r="J92" s="21">
        <v>0</v>
      </c>
      <c r="K92" s="16"/>
      <c r="L92" s="16"/>
    </row>
    <row r="93" ht="14" customHeight="1" spans="1:12">
      <c r="A93" s="16">
        <v>88</v>
      </c>
      <c r="B93" s="17" t="s">
        <v>115</v>
      </c>
      <c r="C93" s="17" t="s">
        <v>81</v>
      </c>
      <c r="D93" s="17" t="s">
        <v>20</v>
      </c>
      <c r="E93" s="19">
        <v>2</v>
      </c>
      <c r="F93" s="20">
        <v>0</v>
      </c>
      <c r="G93" s="21">
        <v>0</v>
      </c>
      <c r="H93" s="21">
        <v>0</v>
      </c>
      <c r="I93" s="26">
        <f t="shared" si="7"/>
        <v>2</v>
      </c>
      <c r="J93" s="21">
        <v>0</v>
      </c>
      <c r="K93" s="16"/>
      <c r="L93" s="16"/>
    </row>
    <row r="94" ht="14" customHeight="1" spans="1:12">
      <c r="A94" s="16">
        <v>89</v>
      </c>
      <c r="B94" s="17" t="s">
        <v>116</v>
      </c>
      <c r="C94" s="17" t="s">
        <v>81</v>
      </c>
      <c r="D94" s="17" t="s">
        <v>20</v>
      </c>
      <c r="E94" s="19">
        <v>2</v>
      </c>
      <c r="F94" s="20">
        <v>0</v>
      </c>
      <c r="G94" s="21">
        <v>0</v>
      </c>
      <c r="H94" s="21">
        <v>0</v>
      </c>
      <c r="I94" s="26">
        <f t="shared" si="7"/>
        <v>2</v>
      </c>
      <c r="J94" s="21">
        <v>0</v>
      </c>
      <c r="K94" s="16"/>
      <c r="L94" s="16"/>
    </row>
    <row r="95" ht="14" customHeight="1" spans="1:12">
      <c r="A95" s="16">
        <v>90</v>
      </c>
      <c r="B95" s="17" t="s">
        <v>117</v>
      </c>
      <c r="C95" s="17" t="s">
        <v>81</v>
      </c>
      <c r="D95" s="17" t="s">
        <v>20</v>
      </c>
      <c r="E95" s="19">
        <v>2</v>
      </c>
      <c r="F95" s="20">
        <v>0</v>
      </c>
      <c r="G95" s="21">
        <v>0</v>
      </c>
      <c r="H95" s="21">
        <v>0</v>
      </c>
      <c r="I95" s="26">
        <f t="shared" si="7"/>
        <v>2</v>
      </c>
      <c r="J95" s="21">
        <v>0</v>
      </c>
      <c r="K95" s="16"/>
      <c r="L95" s="16"/>
    </row>
    <row r="96" ht="14" customHeight="1" spans="1:12">
      <c r="A96" s="16">
        <v>91</v>
      </c>
      <c r="B96" s="17" t="s">
        <v>118</v>
      </c>
      <c r="C96" s="17" t="s">
        <v>81</v>
      </c>
      <c r="D96" s="17" t="s">
        <v>20</v>
      </c>
      <c r="E96" s="19">
        <v>3</v>
      </c>
      <c r="F96" s="20">
        <v>0</v>
      </c>
      <c r="G96" s="21">
        <v>0</v>
      </c>
      <c r="H96" s="21">
        <v>0</v>
      </c>
      <c r="I96" s="26">
        <f t="shared" si="7"/>
        <v>3</v>
      </c>
      <c r="J96" s="21">
        <v>0</v>
      </c>
      <c r="K96" s="16"/>
      <c r="L96" s="16"/>
    </row>
    <row r="97" ht="14" customHeight="1" spans="1:12">
      <c r="A97" s="44" t="s">
        <v>119</v>
      </c>
      <c r="B97" s="66"/>
      <c r="C97" s="41"/>
      <c r="D97" s="41"/>
      <c r="E97" s="42">
        <f t="shared" ref="E97:J97" si="8">SUM(E6:E96)</f>
        <v>23053.05</v>
      </c>
      <c r="F97" s="42">
        <f t="shared" si="8"/>
        <v>10416.41</v>
      </c>
      <c r="G97" s="34">
        <f>(F6+F8+F13+F15+F21+F23+F24+F28+F29+F33+F37+F38+F39+F40+F45+F52+F53+F57+F60)/E97</f>
        <v>0.416148405525516</v>
      </c>
      <c r="H97" s="34">
        <f>(F16+F27+F42+F51+F79)/E97</f>
        <v>0.0270680018479117</v>
      </c>
      <c r="I97" s="42">
        <f>SUM(I6:I96)</f>
        <v>22184.76</v>
      </c>
      <c r="J97" s="42">
        <f t="shared" si="8"/>
        <v>868.29</v>
      </c>
      <c r="K97" s="16"/>
      <c r="L97" s="16"/>
    </row>
    <row r="98" ht="14" customHeight="1" spans="1:12">
      <c r="A98" s="16">
        <v>1</v>
      </c>
      <c r="B98" s="17" t="s">
        <v>18</v>
      </c>
      <c r="C98" s="17" t="s">
        <v>19</v>
      </c>
      <c r="D98" s="17" t="s">
        <v>120</v>
      </c>
      <c r="E98" s="19">
        <v>200</v>
      </c>
      <c r="F98" s="20">
        <v>0</v>
      </c>
      <c r="G98" s="21">
        <v>0</v>
      </c>
      <c r="H98" s="21">
        <v>0</v>
      </c>
      <c r="I98" s="26">
        <f>E98-J98</f>
        <v>200</v>
      </c>
      <c r="J98" s="21">
        <v>0</v>
      </c>
      <c r="K98" s="16"/>
      <c r="L98" s="16"/>
    </row>
    <row r="99" ht="14" customHeight="1" spans="1:12">
      <c r="A99" s="16">
        <v>2</v>
      </c>
      <c r="B99" s="17" t="s">
        <v>24</v>
      </c>
      <c r="C99" s="17" t="s">
        <v>19</v>
      </c>
      <c r="D99" s="17" t="s">
        <v>120</v>
      </c>
      <c r="E99" s="19">
        <v>350</v>
      </c>
      <c r="F99" s="26">
        <v>228.49</v>
      </c>
      <c r="G99" s="22">
        <f>F99/E99</f>
        <v>0.652828571428571</v>
      </c>
      <c r="H99" s="21">
        <v>0</v>
      </c>
      <c r="I99" s="26">
        <f t="shared" ref="I99:I113" si="9">E99-J99</f>
        <v>350</v>
      </c>
      <c r="J99" s="21">
        <v>0</v>
      </c>
      <c r="K99" s="16"/>
      <c r="L99" s="16" t="s">
        <v>21</v>
      </c>
    </row>
    <row r="100" ht="14" customHeight="1" spans="1:12">
      <c r="A100" s="16">
        <v>3</v>
      </c>
      <c r="B100" s="17" t="s">
        <v>32</v>
      </c>
      <c r="C100" s="17" t="s">
        <v>28</v>
      </c>
      <c r="D100" s="17" t="s">
        <v>120</v>
      </c>
      <c r="E100" s="19">
        <v>50</v>
      </c>
      <c r="F100" s="20">
        <v>50</v>
      </c>
      <c r="G100" s="22">
        <f>F100/E100</f>
        <v>1</v>
      </c>
      <c r="H100" s="21">
        <v>0</v>
      </c>
      <c r="I100" s="26">
        <f t="shared" si="9"/>
        <v>50</v>
      </c>
      <c r="J100" s="21">
        <v>0</v>
      </c>
      <c r="K100" s="16"/>
      <c r="L100" s="16" t="s">
        <v>21</v>
      </c>
    </row>
    <row r="101" ht="14" customHeight="1" spans="1:12">
      <c r="A101" s="16">
        <v>4</v>
      </c>
      <c r="B101" s="17" t="s">
        <v>38</v>
      </c>
      <c r="C101" s="17" t="s">
        <v>55</v>
      </c>
      <c r="D101" s="17" t="s">
        <v>120</v>
      </c>
      <c r="E101" s="19">
        <v>100</v>
      </c>
      <c r="F101" s="20">
        <v>0</v>
      </c>
      <c r="G101" s="21">
        <v>0</v>
      </c>
      <c r="H101" s="21">
        <v>0</v>
      </c>
      <c r="I101" s="26">
        <f t="shared" si="9"/>
        <v>100</v>
      </c>
      <c r="J101" s="21">
        <v>0</v>
      </c>
      <c r="K101" s="16"/>
      <c r="L101" s="16"/>
    </row>
    <row r="102" ht="14" customHeight="1" spans="1:12">
      <c r="A102" s="16">
        <v>5</v>
      </c>
      <c r="B102" s="17" t="s">
        <v>69</v>
      </c>
      <c r="C102" s="17" t="s">
        <v>55</v>
      </c>
      <c r="D102" s="17" t="s">
        <v>120</v>
      </c>
      <c r="E102" s="19">
        <v>100</v>
      </c>
      <c r="F102" s="20">
        <v>0</v>
      </c>
      <c r="G102" s="21">
        <v>0</v>
      </c>
      <c r="H102" s="21">
        <v>0</v>
      </c>
      <c r="I102" s="26">
        <f t="shared" si="9"/>
        <v>100</v>
      </c>
      <c r="J102" s="21">
        <v>0</v>
      </c>
      <c r="K102" s="16"/>
      <c r="L102" s="16"/>
    </row>
    <row r="103" ht="14" customHeight="1" spans="1:12">
      <c r="A103" s="16">
        <v>6</v>
      </c>
      <c r="B103" s="17" t="s">
        <v>121</v>
      </c>
      <c r="C103" s="17" t="s">
        <v>55</v>
      </c>
      <c r="D103" s="17" t="s">
        <v>120</v>
      </c>
      <c r="E103" s="19">
        <v>50</v>
      </c>
      <c r="F103" s="20">
        <v>0</v>
      </c>
      <c r="G103" s="21">
        <v>0</v>
      </c>
      <c r="H103" s="21">
        <v>0</v>
      </c>
      <c r="I103" s="26">
        <f t="shared" si="9"/>
        <v>50</v>
      </c>
      <c r="J103" s="21">
        <v>0</v>
      </c>
      <c r="K103" s="16"/>
      <c r="L103" s="16"/>
    </row>
    <row r="104" ht="14" customHeight="1" spans="1:12">
      <c r="A104" s="16">
        <v>7</v>
      </c>
      <c r="B104" s="17" t="s">
        <v>34</v>
      </c>
      <c r="C104" s="17" t="s">
        <v>55</v>
      </c>
      <c r="D104" s="17" t="s">
        <v>120</v>
      </c>
      <c r="E104" s="19">
        <v>350</v>
      </c>
      <c r="F104" s="26">
        <v>269.43</v>
      </c>
      <c r="G104" s="22">
        <f>F104/E104</f>
        <v>0.7698</v>
      </c>
      <c r="H104" s="21">
        <v>0</v>
      </c>
      <c r="I104" s="26">
        <f t="shared" si="9"/>
        <v>350</v>
      </c>
      <c r="J104" s="21">
        <v>0</v>
      </c>
      <c r="K104" s="16"/>
      <c r="L104" s="16" t="s">
        <v>21</v>
      </c>
    </row>
    <row r="105" ht="14" customHeight="1" spans="1:12">
      <c r="A105" s="16">
        <v>8</v>
      </c>
      <c r="B105" s="17" t="s">
        <v>33</v>
      </c>
      <c r="C105" s="17" t="s">
        <v>55</v>
      </c>
      <c r="D105" s="17" t="s">
        <v>120</v>
      </c>
      <c r="E105" s="19">
        <v>50</v>
      </c>
      <c r="F105" s="20">
        <v>0</v>
      </c>
      <c r="G105" s="21">
        <v>0</v>
      </c>
      <c r="H105" s="21">
        <v>0</v>
      </c>
      <c r="I105" s="26">
        <f t="shared" si="9"/>
        <v>50</v>
      </c>
      <c r="J105" s="21">
        <v>0</v>
      </c>
      <c r="K105" s="16"/>
      <c r="L105" s="16"/>
    </row>
    <row r="106" ht="14" customHeight="1" spans="1:12">
      <c r="A106" s="16">
        <v>9</v>
      </c>
      <c r="B106" s="17" t="s">
        <v>61</v>
      </c>
      <c r="C106" s="17" t="s">
        <v>55</v>
      </c>
      <c r="D106" s="17" t="s">
        <v>120</v>
      </c>
      <c r="E106" s="19">
        <v>80</v>
      </c>
      <c r="F106" s="26">
        <v>80</v>
      </c>
      <c r="G106" s="22">
        <f>F106/E106</f>
        <v>1</v>
      </c>
      <c r="H106" s="21">
        <v>0</v>
      </c>
      <c r="I106" s="26">
        <f t="shared" si="9"/>
        <v>80</v>
      </c>
      <c r="J106" s="21">
        <v>0</v>
      </c>
      <c r="K106" s="16"/>
      <c r="L106" s="16" t="s">
        <v>21</v>
      </c>
    </row>
    <row r="107" ht="14" customHeight="1" spans="1:12">
      <c r="A107" s="16">
        <v>10</v>
      </c>
      <c r="B107" s="17" t="s">
        <v>65</v>
      </c>
      <c r="C107" s="17" t="s">
        <v>55</v>
      </c>
      <c r="D107" s="17" t="s">
        <v>120</v>
      </c>
      <c r="E107" s="19">
        <v>50</v>
      </c>
      <c r="F107" s="20">
        <v>0</v>
      </c>
      <c r="G107" s="21">
        <v>0</v>
      </c>
      <c r="H107" s="21">
        <v>0</v>
      </c>
      <c r="I107" s="26">
        <f t="shared" si="9"/>
        <v>50</v>
      </c>
      <c r="J107" s="21">
        <v>0</v>
      </c>
      <c r="K107" s="16"/>
      <c r="L107" s="16"/>
    </row>
    <row r="108" ht="14" customHeight="1" spans="1:12">
      <c r="A108" s="16">
        <v>11</v>
      </c>
      <c r="B108" s="17" t="s">
        <v>35</v>
      </c>
      <c r="C108" s="17" t="s">
        <v>55</v>
      </c>
      <c r="D108" s="17" t="s">
        <v>120</v>
      </c>
      <c r="E108" s="19">
        <v>50</v>
      </c>
      <c r="F108" s="20">
        <v>0</v>
      </c>
      <c r="G108" s="21">
        <v>0</v>
      </c>
      <c r="H108" s="21">
        <v>0</v>
      </c>
      <c r="I108" s="26">
        <f t="shared" si="9"/>
        <v>50</v>
      </c>
      <c r="J108" s="21">
        <v>0</v>
      </c>
      <c r="K108" s="16"/>
      <c r="L108" s="16"/>
    </row>
    <row r="109" ht="29" customHeight="1" spans="1:12">
      <c r="A109" s="16">
        <v>12</v>
      </c>
      <c r="B109" s="17" t="s">
        <v>75</v>
      </c>
      <c r="C109" s="17" t="s">
        <v>76</v>
      </c>
      <c r="D109" s="17" t="s">
        <v>120</v>
      </c>
      <c r="E109" s="19">
        <v>1000</v>
      </c>
      <c r="F109" s="26">
        <v>584.64</v>
      </c>
      <c r="G109" s="22">
        <f t="shared" ref="G109:G114" si="10">F109/E109</f>
        <v>0.58464</v>
      </c>
      <c r="H109" s="21">
        <v>0</v>
      </c>
      <c r="I109" s="26">
        <f t="shared" si="9"/>
        <v>1000</v>
      </c>
      <c r="J109" s="21">
        <v>0</v>
      </c>
      <c r="K109" s="16"/>
      <c r="L109" s="16" t="s">
        <v>21</v>
      </c>
    </row>
    <row r="110" ht="29" customHeight="1" spans="1:12">
      <c r="A110" s="16">
        <v>13</v>
      </c>
      <c r="B110" s="17" t="s">
        <v>78</v>
      </c>
      <c r="C110" s="17" t="s">
        <v>76</v>
      </c>
      <c r="D110" s="17" t="s">
        <v>120</v>
      </c>
      <c r="E110" s="19">
        <v>300</v>
      </c>
      <c r="F110" s="20">
        <v>0</v>
      </c>
      <c r="G110" s="21">
        <v>0</v>
      </c>
      <c r="H110" s="21">
        <v>0</v>
      </c>
      <c r="I110" s="26">
        <f t="shared" si="9"/>
        <v>197.37</v>
      </c>
      <c r="J110" s="64">
        <v>102.63</v>
      </c>
      <c r="K110" s="17" t="s">
        <v>122</v>
      </c>
      <c r="L110" s="16"/>
    </row>
    <row r="111" ht="27" customHeight="1" spans="1:12">
      <c r="A111" s="16">
        <v>14</v>
      </c>
      <c r="B111" s="17" t="s">
        <v>80</v>
      </c>
      <c r="C111" s="17" t="s">
        <v>81</v>
      </c>
      <c r="D111" s="17" t="s">
        <v>120</v>
      </c>
      <c r="E111" s="19">
        <v>260</v>
      </c>
      <c r="F111" s="20">
        <v>0</v>
      </c>
      <c r="G111" s="21">
        <v>0</v>
      </c>
      <c r="H111" s="21">
        <v>0</v>
      </c>
      <c r="I111" s="26">
        <f t="shared" si="9"/>
        <v>190.31</v>
      </c>
      <c r="J111" s="64">
        <v>69.69</v>
      </c>
      <c r="K111" s="17" t="s">
        <v>122</v>
      </c>
      <c r="L111" s="16"/>
    </row>
    <row r="112" ht="31" customHeight="1" spans="1:12">
      <c r="A112" s="16">
        <v>15</v>
      </c>
      <c r="B112" s="17" t="s">
        <v>29</v>
      </c>
      <c r="C112" s="17" t="s">
        <v>28</v>
      </c>
      <c r="D112" s="17" t="s">
        <v>120</v>
      </c>
      <c r="E112" s="19">
        <v>20</v>
      </c>
      <c r="F112" s="20">
        <v>20</v>
      </c>
      <c r="G112" s="22">
        <f t="shared" si="10"/>
        <v>1</v>
      </c>
      <c r="H112" s="21">
        <v>0</v>
      </c>
      <c r="I112" s="26">
        <f t="shared" si="9"/>
        <v>0</v>
      </c>
      <c r="J112" s="21">
        <v>20</v>
      </c>
      <c r="K112" s="16" t="s">
        <v>123</v>
      </c>
      <c r="L112" s="16" t="s">
        <v>21</v>
      </c>
    </row>
    <row r="113" ht="68" customHeight="1" spans="1:12">
      <c r="A113" s="16">
        <v>16</v>
      </c>
      <c r="B113" s="17" t="s">
        <v>30</v>
      </c>
      <c r="C113" s="17" t="s">
        <v>28</v>
      </c>
      <c r="D113" s="17" t="s">
        <v>120</v>
      </c>
      <c r="E113" s="19">
        <v>95</v>
      </c>
      <c r="F113" s="20">
        <v>95</v>
      </c>
      <c r="G113" s="22">
        <f t="shared" si="10"/>
        <v>1</v>
      </c>
      <c r="H113" s="21">
        <v>0</v>
      </c>
      <c r="I113" s="26">
        <f t="shared" si="9"/>
        <v>65</v>
      </c>
      <c r="J113" s="21">
        <v>30</v>
      </c>
      <c r="K113" s="17" t="s">
        <v>124</v>
      </c>
      <c r="L113" s="16" t="s">
        <v>21</v>
      </c>
    </row>
    <row r="114" ht="14" customHeight="1" spans="1:12">
      <c r="A114" s="44" t="s">
        <v>119</v>
      </c>
      <c r="B114" s="66"/>
      <c r="C114" s="41"/>
      <c r="D114" s="41"/>
      <c r="E114" s="42">
        <f t="shared" ref="E114:J114" si="11">SUM(E98:E113)</f>
        <v>3105</v>
      </c>
      <c r="F114" s="42">
        <f t="shared" si="11"/>
        <v>1327.56</v>
      </c>
      <c r="G114" s="43">
        <f t="shared" si="10"/>
        <v>0.427555555555556</v>
      </c>
      <c r="H114" s="43">
        <v>0</v>
      </c>
      <c r="I114" s="42">
        <f>SUM(I98:I113)</f>
        <v>2882.68</v>
      </c>
      <c r="J114" s="42">
        <f t="shared" si="11"/>
        <v>222.32</v>
      </c>
      <c r="K114" s="57"/>
      <c r="L114" s="56"/>
    </row>
    <row r="115" ht="14" customHeight="1" spans="1:12">
      <c r="A115" s="44" t="s">
        <v>125</v>
      </c>
      <c r="B115" s="45"/>
      <c r="C115" s="41"/>
      <c r="D115" s="41"/>
      <c r="E115" s="42">
        <f t="shared" ref="E115:J115" si="12">E97+E114</f>
        <v>26158.05</v>
      </c>
      <c r="F115" s="42">
        <f t="shared" si="12"/>
        <v>11743.97</v>
      </c>
      <c r="G115" s="43">
        <f>(F6+F8+F13+F15+F21+F23+F24+F28+F29+F33+F37+F38+F39+F40+F45+F52+F53+F57+F60+F114)/E115</f>
        <v>0.417502451444202</v>
      </c>
      <c r="H115" s="43">
        <f>(F16+F27+F42+F51+F79)/E115</f>
        <v>0.023854989190708</v>
      </c>
      <c r="I115" s="42">
        <f>I97+I114</f>
        <v>25067.44</v>
      </c>
      <c r="J115" s="42">
        <f t="shared" si="12"/>
        <v>1090.61</v>
      </c>
      <c r="K115" s="57"/>
      <c r="L115" s="56"/>
    </row>
  </sheetData>
  <mergeCells count="10">
    <mergeCell ref="A1:B1"/>
    <mergeCell ref="A2:L2"/>
    <mergeCell ref="A3:L3"/>
    <mergeCell ref="A4:B4"/>
    <mergeCell ref="C4:F4"/>
    <mergeCell ref="G4:I4"/>
    <mergeCell ref="J4:L4"/>
    <mergeCell ref="A97:B97"/>
    <mergeCell ref="A114:B114"/>
    <mergeCell ref="A115:B115"/>
  </mergeCells>
  <pageMargins left="0.747916666666667" right="0.747916666666667" top="0.984027777777778" bottom="0.984027777777778" header="0.511805555555556" footer="0.511805555555556"/>
  <pageSetup paperSize="9" scale="84" fitToHeight="0" orientation="landscape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3"/>
  <sheetViews>
    <sheetView workbookViewId="0">
      <selection activeCell="A3" sqref="A3:L3"/>
    </sheetView>
  </sheetViews>
  <sheetFormatPr defaultColWidth="8.625" defaultRowHeight="14.25"/>
  <cols>
    <col min="1" max="1" width="4.69166666666667" customWidth="1"/>
    <col min="2" max="2" width="18.5833333333333" customWidth="1"/>
    <col min="3" max="3" width="25.4416666666667" customWidth="1"/>
    <col min="4" max="4" width="5.08333333333333" customWidth="1"/>
    <col min="5" max="6" width="9.58333333333333" customWidth="1"/>
    <col min="7" max="7" width="12.0833333333333" customWidth="1"/>
    <col min="8" max="8" width="11.1666666666667" customWidth="1"/>
    <col min="9" max="9" width="12.3333333333333" customWidth="1"/>
    <col min="10" max="10" width="9.66666666666667" customWidth="1"/>
    <col min="11" max="11" width="15.0833333333333" customWidth="1"/>
    <col min="12" max="12" width="11.5" customWidth="1"/>
  </cols>
  <sheetData>
    <row r="1" ht="16.5" spans="1:12">
      <c r="A1" s="1" t="s">
        <v>126</v>
      </c>
      <c r="B1" s="2"/>
      <c r="C1" s="3"/>
      <c r="D1" s="3"/>
      <c r="E1" s="4"/>
      <c r="F1" s="5"/>
      <c r="G1" s="3"/>
      <c r="H1" s="3"/>
      <c r="I1" s="5"/>
      <c r="J1" s="3"/>
      <c r="K1" s="3"/>
      <c r="L1" s="3"/>
    </row>
    <row r="2" ht="27" spans="1:12">
      <c r="A2" s="6" t="s">
        <v>1</v>
      </c>
      <c r="B2" s="6"/>
      <c r="C2" s="6"/>
      <c r="D2" s="6"/>
      <c r="E2" s="7"/>
      <c r="F2" s="6"/>
      <c r="G2" s="6"/>
      <c r="H2" s="6"/>
      <c r="I2" s="6"/>
      <c r="J2" s="6"/>
      <c r="K2" s="6"/>
      <c r="L2" s="6"/>
    </row>
    <row r="3" spans="1:12">
      <c r="A3" s="8" t="s">
        <v>127</v>
      </c>
      <c r="B3" s="9"/>
      <c r="C3" s="9"/>
      <c r="D3" s="9"/>
      <c r="E3" s="10"/>
      <c r="F3" s="9"/>
      <c r="G3" s="9"/>
      <c r="H3" s="9"/>
      <c r="I3" s="9"/>
      <c r="J3" s="9"/>
      <c r="K3" s="47"/>
      <c r="L3" s="47"/>
    </row>
    <row r="4" ht="16.5" spans="1:12">
      <c r="A4" s="11"/>
      <c r="B4" s="11"/>
      <c r="C4" s="12" t="s">
        <v>128</v>
      </c>
      <c r="D4" s="13"/>
      <c r="E4" s="14"/>
      <c r="F4" s="15"/>
      <c r="G4" s="11" t="s">
        <v>4</v>
      </c>
      <c r="H4" s="11"/>
      <c r="I4" s="11"/>
      <c r="J4" s="12" t="s">
        <v>5</v>
      </c>
      <c r="K4" s="48"/>
      <c r="L4" s="15"/>
    </row>
    <row r="5" ht="36.75" spans="1:12">
      <c r="A5" s="16" t="s">
        <v>6</v>
      </c>
      <c r="B5" s="17" t="s">
        <v>7</v>
      </c>
      <c r="C5" s="17" t="s">
        <v>8</v>
      </c>
      <c r="D5" s="17" t="s">
        <v>9</v>
      </c>
      <c r="E5" s="18" t="s">
        <v>10</v>
      </c>
      <c r="F5" s="49" t="s">
        <v>11</v>
      </c>
      <c r="G5" s="17" t="s">
        <v>12</v>
      </c>
      <c r="H5" s="17" t="s">
        <v>13</v>
      </c>
      <c r="I5" s="49" t="s">
        <v>14</v>
      </c>
      <c r="J5" s="17" t="s">
        <v>15</v>
      </c>
      <c r="K5" s="17" t="s">
        <v>16</v>
      </c>
      <c r="L5" s="50" t="s">
        <v>17</v>
      </c>
    </row>
    <row r="6" ht="24" spans="1:12">
      <c r="A6" s="16">
        <v>1</v>
      </c>
      <c r="B6" s="17" t="s">
        <v>129</v>
      </c>
      <c r="C6" s="17" t="s">
        <v>130</v>
      </c>
      <c r="D6" s="17" t="s">
        <v>20</v>
      </c>
      <c r="E6" s="19">
        <v>1524</v>
      </c>
      <c r="F6" s="26">
        <v>546.12</v>
      </c>
      <c r="G6" s="22">
        <f t="shared" ref="G6:G10" si="0">F6/E6</f>
        <v>0.358346456692913</v>
      </c>
      <c r="H6" s="21">
        <v>0</v>
      </c>
      <c r="I6" s="26">
        <f t="shared" ref="I6:I69" si="1">E6-J6</f>
        <v>1524</v>
      </c>
      <c r="J6" s="21">
        <v>0</v>
      </c>
      <c r="K6" s="50"/>
      <c r="L6" s="17" t="s">
        <v>21</v>
      </c>
    </row>
    <row r="7" ht="24" spans="1:12">
      <c r="A7" s="16">
        <v>2</v>
      </c>
      <c r="B7" s="17" t="s">
        <v>131</v>
      </c>
      <c r="C7" s="17" t="s">
        <v>132</v>
      </c>
      <c r="D7" s="17" t="s">
        <v>20</v>
      </c>
      <c r="E7" s="19">
        <v>530</v>
      </c>
      <c r="F7" s="23">
        <v>530</v>
      </c>
      <c r="G7" s="21">
        <v>0</v>
      </c>
      <c r="H7" s="22">
        <f>F7/E7</f>
        <v>1</v>
      </c>
      <c r="I7" s="26">
        <f t="shared" si="1"/>
        <v>530</v>
      </c>
      <c r="J7" s="21">
        <v>0</v>
      </c>
      <c r="K7" s="50"/>
      <c r="L7" s="17" t="s">
        <v>36</v>
      </c>
    </row>
    <row r="8" ht="24" spans="1:12">
      <c r="A8" s="38">
        <v>3</v>
      </c>
      <c r="B8" s="25" t="s">
        <v>133</v>
      </c>
      <c r="C8" s="25" t="s">
        <v>134</v>
      </c>
      <c r="D8" s="25" t="s">
        <v>20</v>
      </c>
      <c r="E8" s="28">
        <v>100</v>
      </c>
      <c r="F8" s="28">
        <v>100</v>
      </c>
      <c r="G8" s="22">
        <f t="shared" si="0"/>
        <v>1</v>
      </c>
      <c r="H8" s="21">
        <v>0</v>
      </c>
      <c r="I8" s="26">
        <f t="shared" si="1"/>
        <v>0</v>
      </c>
      <c r="J8" s="52">
        <v>100</v>
      </c>
      <c r="K8" s="71" t="s">
        <v>135</v>
      </c>
      <c r="L8" s="25" t="s">
        <v>21</v>
      </c>
    </row>
    <row r="9" ht="24" spans="1:12">
      <c r="A9" s="16">
        <v>4</v>
      </c>
      <c r="B9" s="17" t="s">
        <v>136</v>
      </c>
      <c r="C9" s="17" t="s">
        <v>137</v>
      </c>
      <c r="D9" s="17" t="s">
        <v>20</v>
      </c>
      <c r="E9" s="19">
        <v>749</v>
      </c>
      <c r="F9" s="21">
        <v>0</v>
      </c>
      <c r="G9" s="21">
        <v>0</v>
      </c>
      <c r="H9" s="21">
        <v>0</v>
      </c>
      <c r="I9" s="26">
        <f t="shared" si="1"/>
        <v>749</v>
      </c>
      <c r="J9" s="21">
        <v>0</v>
      </c>
      <c r="K9" s="53"/>
      <c r="L9" s="17"/>
    </row>
    <row r="10" spans="1:12">
      <c r="A10" s="16">
        <v>5</v>
      </c>
      <c r="B10" s="17" t="s">
        <v>138</v>
      </c>
      <c r="C10" s="17" t="s">
        <v>139</v>
      </c>
      <c r="D10" s="17" t="s">
        <v>20</v>
      </c>
      <c r="E10" s="19">
        <v>111.2</v>
      </c>
      <c r="F10" s="19">
        <v>68.67</v>
      </c>
      <c r="G10" s="22">
        <f t="shared" si="0"/>
        <v>0.617535971223022</v>
      </c>
      <c r="H10" s="21">
        <v>0</v>
      </c>
      <c r="I10" s="26">
        <f t="shared" si="1"/>
        <v>111.2</v>
      </c>
      <c r="J10" s="21">
        <v>0</v>
      </c>
      <c r="K10" s="53"/>
      <c r="L10" s="17" t="s">
        <v>21</v>
      </c>
    </row>
    <row r="11" spans="1:12">
      <c r="A11" s="16">
        <v>6</v>
      </c>
      <c r="B11" s="17" t="s">
        <v>140</v>
      </c>
      <c r="C11" s="17" t="s">
        <v>141</v>
      </c>
      <c r="D11" s="17" t="s">
        <v>20</v>
      </c>
      <c r="E11" s="19">
        <v>3</v>
      </c>
      <c r="F11" s="59">
        <v>0</v>
      </c>
      <c r="G11" s="21">
        <v>0</v>
      </c>
      <c r="H11" s="21">
        <v>0</v>
      </c>
      <c r="I11" s="26">
        <f t="shared" si="1"/>
        <v>3</v>
      </c>
      <c r="J11" s="21">
        <v>0</v>
      </c>
      <c r="K11" s="53"/>
      <c r="L11" s="17"/>
    </row>
    <row r="12" ht="15.75" spans="1:12">
      <c r="A12" s="16">
        <v>7</v>
      </c>
      <c r="B12" s="17" t="s">
        <v>142</v>
      </c>
      <c r="C12" s="17" t="s">
        <v>143</v>
      </c>
      <c r="D12" s="17" t="s">
        <v>20</v>
      </c>
      <c r="E12" s="19">
        <v>3</v>
      </c>
      <c r="F12" s="59">
        <v>0</v>
      </c>
      <c r="G12" s="21">
        <v>0</v>
      </c>
      <c r="H12" s="21">
        <v>0</v>
      </c>
      <c r="I12" s="26">
        <f t="shared" si="1"/>
        <v>3</v>
      </c>
      <c r="J12" s="21">
        <v>0</v>
      </c>
      <c r="K12" s="53"/>
      <c r="L12" s="3"/>
    </row>
    <row r="13" ht="15.75" spans="1:12">
      <c r="A13" s="16">
        <v>8</v>
      </c>
      <c r="B13" s="17" t="s">
        <v>144</v>
      </c>
      <c r="C13" s="17" t="s">
        <v>145</v>
      </c>
      <c r="D13" s="17" t="s">
        <v>20</v>
      </c>
      <c r="E13" s="19">
        <v>76</v>
      </c>
      <c r="F13" s="59">
        <v>0</v>
      </c>
      <c r="G13" s="21">
        <v>0</v>
      </c>
      <c r="H13" s="21">
        <v>0</v>
      </c>
      <c r="I13" s="26">
        <f t="shared" si="1"/>
        <v>76</v>
      </c>
      <c r="J13" s="21">
        <v>0</v>
      </c>
      <c r="K13" s="53"/>
      <c r="L13" s="69"/>
    </row>
    <row r="14" ht="15.75" spans="1:12">
      <c r="A14" s="16">
        <v>9</v>
      </c>
      <c r="B14" s="17" t="s">
        <v>146</v>
      </c>
      <c r="C14" s="17" t="s">
        <v>147</v>
      </c>
      <c r="D14" s="17" t="s">
        <v>20</v>
      </c>
      <c r="E14" s="19">
        <v>12</v>
      </c>
      <c r="F14" s="59">
        <v>0</v>
      </c>
      <c r="G14" s="21">
        <v>0</v>
      </c>
      <c r="H14" s="21">
        <v>0</v>
      </c>
      <c r="I14" s="26">
        <f t="shared" si="1"/>
        <v>12</v>
      </c>
      <c r="J14" s="21">
        <v>0</v>
      </c>
      <c r="K14" s="17"/>
      <c r="L14" s="69"/>
    </row>
    <row r="15" spans="1:12">
      <c r="A15" s="16">
        <v>10</v>
      </c>
      <c r="B15" s="17" t="s">
        <v>148</v>
      </c>
      <c r="C15" s="17" t="s">
        <v>149</v>
      </c>
      <c r="D15" s="17" t="s">
        <v>20</v>
      </c>
      <c r="E15" s="19">
        <v>25</v>
      </c>
      <c r="F15" s="59">
        <v>0</v>
      </c>
      <c r="G15" s="21">
        <v>0</v>
      </c>
      <c r="H15" s="21">
        <v>0</v>
      </c>
      <c r="I15" s="26">
        <f t="shared" si="1"/>
        <v>25</v>
      </c>
      <c r="J15" s="21">
        <v>0</v>
      </c>
      <c r="K15" s="53"/>
      <c r="L15" s="16"/>
    </row>
    <row r="16" ht="24" spans="1:12">
      <c r="A16" s="16">
        <v>11</v>
      </c>
      <c r="B16" s="17" t="s">
        <v>150</v>
      </c>
      <c r="C16" s="17" t="s">
        <v>151</v>
      </c>
      <c r="D16" s="17" t="s">
        <v>20</v>
      </c>
      <c r="E16" s="19">
        <v>31.3</v>
      </c>
      <c r="F16" s="59">
        <v>0</v>
      </c>
      <c r="G16" s="21">
        <v>0</v>
      </c>
      <c r="H16" s="21">
        <v>0</v>
      </c>
      <c r="I16" s="26">
        <f t="shared" si="1"/>
        <v>31.3</v>
      </c>
      <c r="J16" s="21">
        <v>0</v>
      </c>
      <c r="K16" s="3"/>
      <c r="L16" s="17" t="s">
        <v>152</v>
      </c>
    </row>
    <row r="17" spans="1:12">
      <c r="A17" s="16">
        <v>12</v>
      </c>
      <c r="B17" s="17" t="s">
        <v>153</v>
      </c>
      <c r="C17" s="17" t="s">
        <v>154</v>
      </c>
      <c r="D17" s="17" t="s">
        <v>20</v>
      </c>
      <c r="E17" s="19">
        <v>3</v>
      </c>
      <c r="F17" s="59">
        <v>0</v>
      </c>
      <c r="G17" s="21">
        <v>0</v>
      </c>
      <c r="H17" s="21">
        <v>0</v>
      </c>
      <c r="I17" s="26">
        <f t="shared" si="1"/>
        <v>3</v>
      </c>
      <c r="J17" s="21">
        <v>0</v>
      </c>
      <c r="K17" s="53"/>
      <c r="L17" s="16"/>
    </row>
    <row r="18" spans="1:12">
      <c r="A18" s="16">
        <v>13</v>
      </c>
      <c r="B18" s="17" t="s">
        <v>155</v>
      </c>
      <c r="C18" s="17" t="s">
        <v>156</v>
      </c>
      <c r="D18" s="17" t="s">
        <v>20</v>
      </c>
      <c r="E18" s="19">
        <v>4</v>
      </c>
      <c r="F18" s="59">
        <v>0</v>
      </c>
      <c r="G18" s="21">
        <v>0</v>
      </c>
      <c r="H18" s="21">
        <v>0</v>
      </c>
      <c r="I18" s="26">
        <f t="shared" si="1"/>
        <v>4</v>
      </c>
      <c r="J18" s="21">
        <v>0</v>
      </c>
      <c r="K18" s="53"/>
      <c r="L18" s="16"/>
    </row>
    <row r="19" spans="1:12">
      <c r="A19" s="16">
        <v>14</v>
      </c>
      <c r="B19" s="17" t="s">
        <v>157</v>
      </c>
      <c r="C19" s="17" t="s">
        <v>156</v>
      </c>
      <c r="D19" s="17" t="s">
        <v>20</v>
      </c>
      <c r="E19" s="19">
        <v>2</v>
      </c>
      <c r="F19" s="59">
        <v>0</v>
      </c>
      <c r="G19" s="21">
        <v>0</v>
      </c>
      <c r="H19" s="21">
        <v>0</v>
      </c>
      <c r="I19" s="26">
        <f t="shared" si="1"/>
        <v>2</v>
      </c>
      <c r="J19" s="21">
        <v>0</v>
      </c>
      <c r="K19" s="53"/>
      <c r="L19" s="16"/>
    </row>
    <row r="20" spans="1:12">
      <c r="A20" s="16">
        <v>15</v>
      </c>
      <c r="B20" s="17" t="s">
        <v>158</v>
      </c>
      <c r="C20" s="17" t="s">
        <v>154</v>
      </c>
      <c r="D20" s="17" t="s">
        <v>20</v>
      </c>
      <c r="E20" s="19">
        <v>2</v>
      </c>
      <c r="F20" s="59">
        <v>0</v>
      </c>
      <c r="G20" s="21">
        <v>0</v>
      </c>
      <c r="H20" s="21">
        <v>0</v>
      </c>
      <c r="I20" s="26">
        <f t="shared" si="1"/>
        <v>2</v>
      </c>
      <c r="J20" s="21">
        <v>0</v>
      </c>
      <c r="K20" s="53"/>
      <c r="L20" s="16"/>
    </row>
    <row r="21" spans="1:12">
      <c r="A21" s="16">
        <v>16</v>
      </c>
      <c r="B21" s="17" t="s">
        <v>159</v>
      </c>
      <c r="C21" s="17" t="s">
        <v>154</v>
      </c>
      <c r="D21" s="17" t="s">
        <v>20</v>
      </c>
      <c r="E21" s="19">
        <v>2.5</v>
      </c>
      <c r="F21" s="59">
        <v>0</v>
      </c>
      <c r="G21" s="21">
        <v>0</v>
      </c>
      <c r="H21" s="21">
        <v>0</v>
      </c>
      <c r="I21" s="26">
        <f t="shared" si="1"/>
        <v>2.5</v>
      </c>
      <c r="J21" s="21">
        <v>0</v>
      </c>
      <c r="K21" s="53"/>
      <c r="L21" s="16"/>
    </row>
    <row r="22" spans="1:12">
      <c r="A22" s="16">
        <v>17</v>
      </c>
      <c r="B22" s="17" t="s">
        <v>160</v>
      </c>
      <c r="C22" s="17" t="s">
        <v>145</v>
      </c>
      <c r="D22" s="17" t="s">
        <v>20</v>
      </c>
      <c r="E22" s="19">
        <v>2.5</v>
      </c>
      <c r="F22" s="59">
        <v>0</v>
      </c>
      <c r="G22" s="21">
        <v>0</v>
      </c>
      <c r="H22" s="21">
        <v>0</v>
      </c>
      <c r="I22" s="26">
        <f t="shared" si="1"/>
        <v>2.5</v>
      </c>
      <c r="J22" s="21">
        <v>0</v>
      </c>
      <c r="K22" s="53"/>
      <c r="L22" s="16"/>
    </row>
    <row r="23" spans="1:12">
      <c r="A23" s="16">
        <v>18</v>
      </c>
      <c r="B23" s="17" t="s">
        <v>161</v>
      </c>
      <c r="C23" s="17" t="s">
        <v>162</v>
      </c>
      <c r="D23" s="17" t="s">
        <v>20</v>
      </c>
      <c r="E23" s="19">
        <v>81.5</v>
      </c>
      <c r="F23" s="59">
        <v>0</v>
      </c>
      <c r="G23" s="21">
        <v>0</v>
      </c>
      <c r="H23" s="21">
        <v>0</v>
      </c>
      <c r="I23" s="26">
        <f t="shared" si="1"/>
        <v>81.5</v>
      </c>
      <c r="J23" s="21">
        <v>0</v>
      </c>
      <c r="K23" s="53"/>
      <c r="L23" s="16"/>
    </row>
    <row r="24" spans="1:12">
      <c r="A24" s="16">
        <v>19</v>
      </c>
      <c r="B24" s="17" t="s">
        <v>163</v>
      </c>
      <c r="C24" s="17" t="s">
        <v>164</v>
      </c>
      <c r="D24" s="17" t="s">
        <v>20</v>
      </c>
      <c r="E24" s="19">
        <v>3.5</v>
      </c>
      <c r="F24" s="59">
        <v>0</v>
      </c>
      <c r="G24" s="21">
        <v>0</v>
      </c>
      <c r="H24" s="21">
        <v>0</v>
      </c>
      <c r="I24" s="26">
        <f t="shared" si="1"/>
        <v>3.5</v>
      </c>
      <c r="J24" s="21">
        <v>0</v>
      </c>
      <c r="K24" s="53"/>
      <c r="L24" s="17"/>
    </row>
    <row r="25" ht="15.75" spans="1:12">
      <c r="A25" s="16">
        <v>20</v>
      </c>
      <c r="B25" s="17" t="s">
        <v>165</v>
      </c>
      <c r="C25" s="17" t="s">
        <v>147</v>
      </c>
      <c r="D25" s="17" t="s">
        <v>20</v>
      </c>
      <c r="E25" s="19">
        <v>9</v>
      </c>
      <c r="F25" s="59">
        <v>0</v>
      </c>
      <c r="G25" s="21">
        <v>0</v>
      </c>
      <c r="H25" s="21">
        <v>0</v>
      </c>
      <c r="I25" s="26">
        <f t="shared" si="1"/>
        <v>9</v>
      </c>
      <c r="J25" s="21">
        <v>0</v>
      </c>
      <c r="K25" s="53"/>
      <c r="L25" s="3"/>
    </row>
    <row r="26" spans="1:12">
      <c r="A26" s="16">
        <v>21</v>
      </c>
      <c r="B26" s="17" t="s">
        <v>166</v>
      </c>
      <c r="C26" s="17" t="s">
        <v>145</v>
      </c>
      <c r="D26" s="17" t="s">
        <v>20</v>
      </c>
      <c r="E26" s="19">
        <v>2</v>
      </c>
      <c r="F26" s="59">
        <v>0</v>
      </c>
      <c r="G26" s="21">
        <v>0</v>
      </c>
      <c r="H26" s="21">
        <v>0</v>
      </c>
      <c r="I26" s="26">
        <f t="shared" si="1"/>
        <v>2</v>
      </c>
      <c r="J26" s="21">
        <v>0</v>
      </c>
      <c r="K26" s="53"/>
      <c r="L26" s="17"/>
    </row>
    <row r="27" spans="1:12">
      <c r="A27" s="16">
        <v>22</v>
      </c>
      <c r="B27" s="17" t="s">
        <v>167</v>
      </c>
      <c r="C27" s="17" t="s">
        <v>162</v>
      </c>
      <c r="D27" s="17" t="s">
        <v>20</v>
      </c>
      <c r="E27" s="19">
        <v>2</v>
      </c>
      <c r="F27" s="59">
        <v>0</v>
      </c>
      <c r="G27" s="21">
        <v>0</v>
      </c>
      <c r="H27" s="21">
        <v>0</v>
      </c>
      <c r="I27" s="26">
        <f t="shared" si="1"/>
        <v>2</v>
      </c>
      <c r="J27" s="21">
        <v>0</v>
      </c>
      <c r="K27" s="53"/>
      <c r="L27" s="16"/>
    </row>
    <row r="28" spans="1:12">
      <c r="A28" s="16">
        <v>23</v>
      </c>
      <c r="B28" s="17" t="s">
        <v>168</v>
      </c>
      <c r="C28" s="17" t="s">
        <v>169</v>
      </c>
      <c r="D28" s="17" t="s">
        <v>20</v>
      </c>
      <c r="E28" s="19">
        <v>7</v>
      </c>
      <c r="F28" s="59">
        <v>0</v>
      </c>
      <c r="G28" s="21">
        <v>0</v>
      </c>
      <c r="H28" s="21">
        <v>0</v>
      </c>
      <c r="I28" s="26">
        <f t="shared" si="1"/>
        <v>7</v>
      </c>
      <c r="J28" s="21">
        <v>0</v>
      </c>
      <c r="K28" s="53"/>
      <c r="L28" s="17"/>
    </row>
    <row r="29" spans="1:12">
      <c r="A29" s="16">
        <v>24</v>
      </c>
      <c r="B29" s="17" t="s">
        <v>170</v>
      </c>
      <c r="C29" s="17" t="s">
        <v>154</v>
      </c>
      <c r="D29" s="17" t="s">
        <v>20</v>
      </c>
      <c r="E29" s="19">
        <v>20</v>
      </c>
      <c r="F29" s="59">
        <v>0</v>
      </c>
      <c r="G29" s="21">
        <v>0</v>
      </c>
      <c r="H29" s="21">
        <v>0</v>
      </c>
      <c r="I29" s="26">
        <f t="shared" si="1"/>
        <v>20</v>
      </c>
      <c r="J29" s="21">
        <v>0</v>
      </c>
      <c r="K29" s="53"/>
      <c r="L29" s="16"/>
    </row>
    <row r="30" spans="1:12">
      <c r="A30" s="16">
        <v>25</v>
      </c>
      <c r="B30" s="17" t="s">
        <v>171</v>
      </c>
      <c r="C30" s="17" t="s">
        <v>172</v>
      </c>
      <c r="D30" s="17" t="s">
        <v>20</v>
      </c>
      <c r="E30" s="19">
        <v>2</v>
      </c>
      <c r="F30" s="59">
        <v>0</v>
      </c>
      <c r="G30" s="21">
        <v>0</v>
      </c>
      <c r="H30" s="21">
        <v>0</v>
      </c>
      <c r="I30" s="26">
        <f t="shared" si="1"/>
        <v>2</v>
      </c>
      <c r="J30" s="21">
        <v>0</v>
      </c>
      <c r="K30" s="53"/>
      <c r="L30" s="16"/>
    </row>
    <row r="31" spans="1:12">
      <c r="A31" s="16">
        <v>26</v>
      </c>
      <c r="B31" s="17" t="s">
        <v>173</v>
      </c>
      <c r="C31" s="17" t="s">
        <v>172</v>
      </c>
      <c r="D31" s="17" t="s">
        <v>20</v>
      </c>
      <c r="E31" s="19">
        <v>2</v>
      </c>
      <c r="F31" s="59">
        <v>0</v>
      </c>
      <c r="G31" s="21">
        <v>0</v>
      </c>
      <c r="H31" s="21">
        <v>0</v>
      </c>
      <c r="I31" s="26">
        <f t="shared" si="1"/>
        <v>2</v>
      </c>
      <c r="J31" s="21">
        <v>0</v>
      </c>
      <c r="K31" s="53"/>
      <c r="L31" s="16"/>
    </row>
    <row r="32" ht="24" spans="1:12">
      <c r="A32" s="16">
        <v>27</v>
      </c>
      <c r="B32" s="17" t="s">
        <v>174</v>
      </c>
      <c r="C32" s="17" t="s">
        <v>149</v>
      </c>
      <c r="D32" s="17" t="s">
        <v>20</v>
      </c>
      <c r="E32" s="19">
        <v>179.9</v>
      </c>
      <c r="F32" s="26">
        <v>179.9</v>
      </c>
      <c r="G32" s="21">
        <v>0</v>
      </c>
      <c r="H32" s="22">
        <f>F32/E32</f>
        <v>1</v>
      </c>
      <c r="I32" s="26">
        <f t="shared" si="1"/>
        <v>179.9</v>
      </c>
      <c r="J32" s="21">
        <v>0</v>
      </c>
      <c r="K32" s="53"/>
      <c r="L32" s="17" t="s">
        <v>36</v>
      </c>
    </row>
    <row r="33" spans="1:12">
      <c r="A33" s="16">
        <v>28</v>
      </c>
      <c r="B33" s="17" t="s">
        <v>175</v>
      </c>
      <c r="C33" s="17" t="s">
        <v>176</v>
      </c>
      <c r="D33" s="17" t="s">
        <v>20</v>
      </c>
      <c r="E33" s="19">
        <v>345.1</v>
      </c>
      <c r="F33" s="26">
        <v>306.92</v>
      </c>
      <c r="G33" s="22">
        <f t="shared" ref="G33:G39" si="2">F33/E33</f>
        <v>0.889365401332947</v>
      </c>
      <c r="H33" s="21">
        <v>0</v>
      </c>
      <c r="I33" s="26">
        <f t="shared" si="1"/>
        <v>310.1</v>
      </c>
      <c r="J33" s="64">
        <v>35</v>
      </c>
      <c r="K33" s="50" t="s">
        <v>177</v>
      </c>
      <c r="L33" s="17" t="s">
        <v>21</v>
      </c>
    </row>
    <row r="34" ht="24" spans="1:12">
      <c r="A34" s="16">
        <v>29</v>
      </c>
      <c r="B34" s="17" t="s">
        <v>178</v>
      </c>
      <c r="C34" s="17" t="s">
        <v>149</v>
      </c>
      <c r="D34" s="17" t="s">
        <v>20</v>
      </c>
      <c r="E34" s="19">
        <v>40</v>
      </c>
      <c r="F34" s="21">
        <v>0</v>
      </c>
      <c r="G34" s="21">
        <v>0</v>
      </c>
      <c r="H34" s="21">
        <v>0</v>
      </c>
      <c r="I34" s="26">
        <f t="shared" si="1"/>
        <v>40</v>
      </c>
      <c r="J34" s="21">
        <v>0</v>
      </c>
      <c r="K34" s="53"/>
      <c r="L34" s="16"/>
    </row>
    <row r="35" ht="24" spans="1:12">
      <c r="A35" s="16">
        <v>30</v>
      </c>
      <c r="B35" s="17" t="s">
        <v>179</v>
      </c>
      <c r="C35" s="17" t="s">
        <v>180</v>
      </c>
      <c r="D35" s="17" t="s">
        <v>20</v>
      </c>
      <c r="E35" s="19">
        <v>1700</v>
      </c>
      <c r="F35" s="26">
        <v>775.72</v>
      </c>
      <c r="G35" s="22">
        <f t="shared" si="2"/>
        <v>0.456305882352941</v>
      </c>
      <c r="H35" s="21">
        <v>0</v>
      </c>
      <c r="I35" s="26">
        <f t="shared" si="1"/>
        <v>1670</v>
      </c>
      <c r="J35" s="64">
        <v>30</v>
      </c>
      <c r="K35" s="17" t="s">
        <v>181</v>
      </c>
      <c r="L35" s="17" t="s">
        <v>21</v>
      </c>
    </row>
    <row r="36" spans="1:12">
      <c r="A36" s="16">
        <v>31</v>
      </c>
      <c r="B36" s="17" t="s">
        <v>182</v>
      </c>
      <c r="C36" s="17" t="s">
        <v>183</v>
      </c>
      <c r="D36" s="17" t="s">
        <v>20</v>
      </c>
      <c r="E36" s="19">
        <v>6</v>
      </c>
      <c r="F36" s="20">
        <v>0</v>
      </c>
      <c r="G36" s="21">
        <f t="shared" si="2"/>
        <v>0</v>
      </c>
      <c r="H36" s="21">
        <v>0</v>
      </c>
      <c r="I36" s="26">
        <f t="shared" si="1"/>
        <v>6</v>
      </c>
      <c r="J36" s="21">
        <v>0</v>
      </c>
      <c r="K36" s="53"/>
      <c r="L36" s="16"/>
    </row>
    <row r="37" spans="1:12">
      <c r="A37" s="16">
        <v>32</v>
      </c>
      <c r="B37" s="17" t="s">
        <v>184</v>
      </c>
      <c r="C37" s="17" t="s">
        <v>183</v>
      </c>
      <c r="D37" s="17" t="s">
        <v>20</v>
      </c>
      <c r="E37" s="19">
        <v>2.5</v>
      </c>
      <c r="F37" s="20">
        <v>0</v>
      </c>
      <c r="G37" s="21">
        <f t="shared" si="2"/>
        <v>0</v>
      </c>
      <c r="H37" s="21">
        <v>0</v>
      </c>
      <c r="I37" s="26">
        <f t="shared" si="1"/>
        <v>2.5</v>
      </c>
      <c r="J37" s="21">
        <v>0</v>
      </c>
      <c r="K37" s="53"/>
      <c r="L37" s="16"/>
    </row>
    <row r="38" spans="1:12">
      <c r="A38" s="16">
        <v>33</v>
      </c>
      <c r="B38" s="17" t="s">
        <v>185</v>
      </c>
      <c r="C38" s="17" t="s">
        <v>183</v>
      </c>
      <c r="D38" s="17" t="s">
        <v>20</v>
      </c>
      <c r="E38" s="19">
        <v>2</v>
      </c>
      <c r="F38" s="20">
        <v>0</v>
      </c>
      <c r="G38" s="21">
        <f t="shared" si="2"/>
        <v>0</v>
      </c>
      <c r="H38" s="21">
        <v>0</v>
      </c>
      <c r="I38" s="26">
        <f t="shared" si="1"/>
        <v>2</v>
      </c>
      <c r="J38" s="21">
        <v>0</v>
      </c>
      <c r="K38" s="53"/>
      <c r="L38" s="16"/>
    </row>
    <row r="39" spans="1:12">
      <c r="A39" s="16">
        <v>34</v>
      </c>
      <c r="B39" s="17" t="s">
        <v>186</v>
      </c>
      <c r="C39" s="17" t="s">
        <v>183</v>
      </c>
      <c r="D39" s="17" t="s">
        <v>20</v>
      </c>
      <c r="E39" s="19">
        <v>2</v>
      </c>
      <c r="F39" s="20">
        <v>0</v>
      </c>
      <c r="G39" s="21">
        <f t="shared" si="2"/>
        <v>0</v>
      </c>
      <c r="H39" s="21">
        <v>0</v>
      </c>
      <c r="I39" s="26">
        <f t="shared" si="1"/>
        <v>2</v>
      </c>
      <c r="J39" s="21">
        <v>0</v>
      </c>
      <c r="K39" s="53"/>
      <c r="L39" s="16"/>
    </row>
    <row r="40" ht="24" spans="1:12">
      <c r="A40" s="16">
        <v>35</v>
      </c>
      <c r="B40" s="17" t="s">
        <v>187</v>
      </c>
      <c r="C40" s="17" t="s">
        <v>188</v>
      </c>
      <c r="D40" s="17" t="s">
        <v>20</v>
      </c>
      <c r="E40" s="19">
        <v>400.21</v>
      </c>
      <c r="F40" s="26">
        <v>400.21</v>
      </c>
      <c r="G40" s="21">
        <v>0</v>
      </c>
      <c r="H40" s="22">
        <f>F40/E40</f>
        <v>1</v>
      </c>
      <c r="I40" s="26">
        <f t="shared" si="1"/>
        <v>286.4</v>
      </c>
      <c r="J40" s="64">
        <v>113.81</v>
      </c>
      <c r="K40" s="50" t="s">
        <v>31</v>
      </c>
      <c r="L40" s="17" t="s">
        <v>36</v>
      </c>
    </row>
    <row r="41" ht="24" spans="1:12">
      <c r="A41" s="16">
        <v>36</v>
      </c>
      <c r="B41" s="17" t="s">
        <v>189</v>
      </c>
      <c r="C41" s="17" t="s">
        <v>190</v>
      </c>
      <c r="D41" s="17" t="s">
        <v>20</v>
      </c>
      <c r="E41" s="19">
        <v>1672.7</v>
      </c>
      <c r="F41" s="26">
        <v>1085.51</v>
      </c>
      <c r="G41" s="22">
        <f t="shared" ref="G41:G46" si="3">F41/E41</f>
        <v>0.648956776469181</v>
      </c>
      <c r="H41" s="21">
        <v>0</v>
      </c>
      <c r="I41" s="26">
        <f t="shared" si="1"/>
        <v>1615</v>
      </c>
      <c r="J41" s="64">
        <v>57.7</v>
      </c>
      <c r="K41" s="50" t="s">
        <v>25</v>
      </c>
      <c r="L41" s="17" t="s">
        <v>21</v>
      </c>
    </row>
    <row r="42" ht="24" spans="1:12">
      <c r="A42" s="16">
        <v>37</v>
      </c>
      <c r="B42" s="17" t="s">
        <v>191</v>
      </c>
      <c r="C42" s="17" t="s">
        <v>192</v>
      </c>
      <c r="D42" s="17" t="s">
        <v>20</v>
      </c>
      <c r="E42" s="19">
        <v>353.2</v>
      </c>
      <c r="F42" s="26">
        <v>353.2</v>
      </c>
      <c r="G42" s="21">
        <v>0</v>
      </c>
      <c r="H42" s="22">
        <f>F42/E42</f>
        <v>1</v>
      </c>
      <c r="I42" s="26">
        <f t="shared" si="1"/>
        <v>353.2</v>
      </c>
      <c r="J42" s="21">
        <v>0</v>
      </c>
      <c r="K42" s="53"/>
      <c r="L42" s="16" t="s">
        <v>36</v>
      </c>
    </row>
    <row r="43" ht="24" spans="1:12">
      <c r="A43" s="16">
        <v>38</v>
      </c>
      <c r="B43" s="17" t="s">
        <v>131</v>
      </c>
      <c r="C43" s="17" t="s">
        <v>193</v>
      </c>
      <c r="D43" s="17" t="s">
        <v>20</v>
      </c>
      <c r="E43" s="19">
        <v>266</v>
      </c>
      <c r="F43" s="20">
        <v>0</v>
      </c>
      <c r="G43" s="21">
        <f t="shared" si="3"/>
        <v>0</v>
      </c>
      <c r="H43" s="21">
        <v>0</v>
      </c>
      <c r="I43" s="26">
        <f t="shared" si="1"/>
        <v>266</v>
      </c>
      <c r="J43" s="21">
        <v>0</v>
      </c>
      <c r="K43" s="53"/>
      <c r="L43" s="16"/>
    </row>
    <row r="44" ht="24" spans="1:12">
      <c r="A44" s="16">
        <v>39</v>
      </c>
      <c r="B44" s="17" t="s">
        <v>194</v>
      </c>
      <c r="C44" s="17" t="s">
        <v>195</v>
      </c>
      <c r="D44" s="17" t="s">
        <v>20</v>
      </c>
      <c r="E44" s="19">
        <v>6.5</v>
      </c>
      <c r="F44" s="20">
        <v>0</v>
      </c>
      <c r="G44" s="21">
        <f t="shared" si="3"/>
        <v>0</v>
      </c>
      <c r="H44" s="21">
        <v>0</v>
      </c>
      <c r="I44" s="26">
        <f t="shared" si="1"/>
        <v>6.5</v>
      </c>
      <c r="J44" s="21">
        <v>0</v>
      </c>
      <c r="K44" s="53"/>
      <c r="L44" s="16"/>
    </row>
    <row r="45" spans="1:12">
      <c r="A45" s="16">
        <v>40</v>
      </c>
      <c r="B45" s="17" t="s">
        <v>196</v>
      </c>
      <c r="C45" s="17" t="s">
        <v>195</v>
      </c>
      <c r="D45" s="17" t="s">
        <v>20</v>
      </c>
      <c r="E45" s="19">
        <v>136.5</v>
      </c>
      <c r="F45" s="20">
        <v>0</v>
      </c>
      <c r="G45" s="21">
        <f t="shared" si="3"/>
        <v>0</v>
      </c>
      <c r="H45" s="21">
        <v>0</v>
      </c>
      <c r="I45" s="26">
        <f t="shared" si="1"/>
        <v>136.5</v>
      </c>
      <c r="J45" s="21">
        <v>0</v>
      </c>
      <c r="K45" s="53"/>
      <c r="L45" s="16"/>
    </row>
    <row r="46" spans="1:12">
      <c r="A46" s="16">
        <v>41</v>
      </c>
      <c r="B46" s="17" t="s">
        <v>197</v>
      </c>
      <c r="C46" s="17" t="s">
        <v>198</v>
      </c>
      <c r="D46" s="17" t="s">
        <v>20</v>
      </c>
      <c r="E46" s="19">
        <v>62.3</v>
      </c>
      <c r="F46" s="20">
        <v>0</v>
      </c>
      <c r="G46" s="21">
        <f t="shared" si="3"/>
        <v>0</v>
      </c>
      <c r="H46" s="21">
        <v>0</v>
      </c>
      <c r="I46" s="26">
        <f t="shared" si="1"/>
        <v>62.3</v>
      </c>
      <c r="J46" s="21">
        <v>0</v>
      </c>
      <c r="K46" s="53"/>
      <c r="L46" s="16"/>
    </row>
    <row r="47" spans="1:12">
      <c r="A47" s="16">
        <v>42</v>
      </c>
      <c r="B47" s="17" t="s">
        <v>199</v>
      </c>
      <c r="C47" s="17" t="s">
        <v>195</v>
      </c>
      <c r="D47" s="17" t="s">
        <v>20</v>
      </c>
      <c r="E47" s="19">
        <v>14</v>
      </c>
      <c r="F47" s="26">
        <v>14</v>
      </c>
      <c r="G47" s="21">
        <v>0</v>
      </c>
      <c r="H47" s="22">
        <f>F47/E47</f>
        <v>1</v>
      </c>
      <c r="I47" s="26">
        <f t="shared" si="1"/>
        <v>14</v>
      </c>
      <c r="J47" s="21">
        <v>0</v>
      </c>
      <c r="K47" s="53"/>
      <c r="L47" s="16" t="s">
        <v>36</v>
      </c>
    </row>
    <row r="48" spans="1:12">
      <c r="A48" s="16">
        <v>43</v>
      </c>
      <c r="B48" s="17" t="s">
        <v>200</v>
      </c>
      <c r="C48" s="17" t="s">
        <v>201</v>
      </c>
      <c r="D48" s="17" t="s">
        <v>20</v>
      </c>
      <c r="E48" s="19">
        <v>23.41</v>
      </c>
      <c r="F48" s="20">
        <v>0</v>
      </c>
      <c r="G48" s="21">
        <f t="shared" ref="G48:G62" si="4">F48/E48</f>
        <v>0</v>
      </c>
      <c r="H48" s="21">
        <v>0</v>
      </c>
      <c r="I48" s="26">
        <f t="shared" si="1"/>
        <v>23.41</v>
      </c>
      <c r="J48" s="21">
        <v>0</v>
      </c>
      <c r="K48" s="53"/>
      <c r="L48" s="16"/>
    </row>
    <row r="49" ht="24" spans="1:12">
      <c r="A49" s="16">
        <v>44</v>
      </c>
      <c r="B49" s="17" t="s">
        <v>189</v>
      </c>
      <c r="C49" s="17" t="s">
        <v>202</v>
      </c>
      <c r="D49" s="17" t="s">
        <v>20</v>
      </c>
      <c r="E49" s="19">
        <v>641.56</v>
      </c>
      <c r="F49" s="26">
        <v>211.66</v>
      </c>
      <c r="G49" s="22">
        <f t="shared" si="4"/>
        <v>0.329914583203442</v>
      </c>
      <c r="H49" s="21">
        <v>0</v>
      </c>
      <c r="I49" s="26">
        <f t="shared" si="1"/>
        <v>641.56</v>
      </c>
      <c r="J49" s="21">
        <v>0</v>
      </c>
      <c r="K49" s="53"/>
      <c r="L49" s="16" t="s">
        <v>21</v>
      </c>
    </row>
    <row r="50" spans="1:12">
      <c r="A50" s="16">
        <v>45</v>
      </c>
      <c r="B50" s="17" t="s">
        <v>203</v>
      </c>
      <c r="C50" s="17" t="s">
        <v>204</v>
      </c>
      <c r="D50" s="17" t="s">
        <v>20</v>
      </c>
      <c r="E50" s="19">
        <v>150</v>
      </c>
      <c r="F50" s="26">
        <v>109.96</v>
      </c>
      <c r="G50" s="22">
        <f t="shared" si="4"/>
        <v>0.733066666666667</v>
      </c>
      <c r="H50" s="21">
        <v>0</v>
      </c>
      <c r="I50" s="26">
        <f t="shared" si="1"/>
        <v>150</v>
      </c>
      <c r="J50" s="21">
        <v>0</v>
      </c>
      <c r="K50" s="53"/>
      <c r="L50" s="16" t="s">
        <v>21</v>
      </c>
    </row>
    <row r="51" spans="1:12">
      <c r="A51" s="16">
        <v>46</v>
      </c>
      <c r="B51" s="17" t="s">
        <v>205</v>
      </c>
      <c r="C51" s="17" t="s">
        <v>206</v>
      </c>
      <c r="D51" s="17" t="s">
        <v>20</v>
      </c>
      <c r="E51" s="19">
        <v>239.26</v>
      </c>
      <c r="F51" s="26">
        <v>214.68</v>
      </c>
      <c r="G51" s="22">
        <f t="shared" si="4"/>
        <v>0.897266571930118</v>
      </c>
      <c r="H51" s="21">
        <v>0</v>
      </c>
      <c r="I51" s="26">
        <f t="shared" si="1"/>
        <v>239.26</v>
      </c>
      <c r="J51" s="21">
        <v>0</v>
      </c>
      <c r="K51" s="53"/>
      <c r="L51" s="16" t="s">
        <v>21</v>
      </c>
    </row>
    <row r="52" spans="1:12">
      <c r="A52" s="16">
        <v>47</v>
      </c>
      <c r="B52" s="17" t="s">
        <v>207</v>
      </c>
      <c r="C52" s="17" t="s">
        <v>208</v>
      </c>
      <c r="D52" s="17" t="s">
        <v>20</v>
      </c>
      <c r="E52" s="19">
        <v>91.3</v>
      </c>
      <c r="F52" s="20">
        <v>0</v>
      </c>
      <c r="G52" s="21">
        <f t="shared" si="4"/>
        <v>0</v>
      </c>
      <c r="H52" s="21">
        <v>0</v>
      </c>
      <c r="I52" s="26">
        <f t="shared" si="1"/>
        <v>91.3</v>
      </c>
      <c r="J52" s="21">
        <v>0</v>
      </c>
      <c r="K52" s="53"/>
      <c r="L52" s="16"/>
    </row>
    <row r="53" spans="1:12">
      <c r="A53" s="16">
        <v>48</v>
      </c>
      <c r="B53" s="17" t="s">
        <v>209</v>
      </c>
      <c r="C53" s="17" t="s">
        <v>210</v>
      </c>
      <c r="D53" s="17" t="s">
        <v>20</v>
      </c>
      <c r="E53" s="19">
        <v>20.52</v>
      </c>
      <c r="F53" s="20">
        <v>0</v>
      </c>
      <c r="G53" s="21">
        <f t="shared" si="4"/>
        <v>0</v>
      </c>
      <c r="H53" s="21">
        <v>0</v>
      </c>
      <c r="I53" s="26">
        <f t="shared" si="1"/>
        <v>20.52</v>
      </c>
      <c r="J53" s="21">
        <v>0</v>
      </c>
      <c r="K53" s="53"/>
      <c r="L53" s="16"/>
    </row>
    <row r="54" spans="1:12">
      <c r="A54" s="16">
        <v>49</v>
      </c>
      <c r="B54" s="17" t="s">
        <v>211</v>
      </c>
      <c r="C54" s="17" t="s">
        <v>212</v>
      </c>
      <c r="D54" s="17" t="s">
        <v>20</v>
      </c>
      <c r="E54" s="19">
        <v>160</v>
      </c>
      <c r="F54" s="20">
        <v>0</v>
      </c>
      <c r="G54" s="21">
        <f t="shared" si="4"/>
        <v>0</v>
      </c>
      <c r="H54" s="21">
        <v>0</v>
      </c>
      <c r="I54" s="26">
        <f t="shared" si="1"/>
        <v>160</v>
      </c>
      <c r="J54" s="21">
        <v>0</v>
      </c>
      <c r="K54" s="53"/>
      <c r="L54" s="16"/>
    </row>
    <row r="55" spans="1:12">
      <c r="A55" s="16">
        <v>50</v>
      </c>
      <c r="B55" s="17" t="s">
        <v>213</v>
      </c>
      <c r="C55" s="17" t="s">
        <v>214</v>
      </c>
      <c r="D55" s="17" t="s">
        <v>20</v>
      </c>
      <c r="E55" s="19">
        <v>39.33</v>
      </c>
      <c r="F55" s="20">
        <v>0</v>
      </c>
      <c r="G55" s="21">
        <f t="shared" si="4"/>
        <v>0</v>
      </c>
      <c r="H55" s="21">
        <v>0</v>
      </c>
      <c r="I55" s="26">
        <f t="shared" si="1"/>
        <v>39.33</v>
      </c>
      <c r="J55" s="21">
        <v>0</v>
      </c>
      <c r="K55" s="53"/>
      <c r="L55" s="16"/>
    </row>
    <row r="56" spans="1:12">
      <c r="A56" s="16">
        <v>51</v>
      </c>
      <c r="B56" s="17" t="s">
        <v>215</v>
      </c>
      <c r="C56" s="17" t="s">
        <v>214</v>
      </c>
      <c r="D56" s="17" t="s">
        <v>20</v>
      </c>
      <c r="E56" s="19">
        <v>18.63</v>
      </c>
      <c r="F56" s="20">
        <v>0</v>
      </c>
      <c r="G56" s="21">
        <f t="shared" si="4"/>
        <v>0</v>
      </c>
      <c r="H56" s="21">
        <v>0</v>
      </c>
      <c r="I56" s="26">
        <f t="shared" si="1"/>
        <v>18.63</v>
      </c>
      <c r="J56" s="21">
        <v>0</v>
      </c>
      <c r="K56" s="53"/>
      <c r="L56" s="16"/>
    </row>
    <row r="57" spans="1:12">
      <c r="A57" s="16">
        <v>52</v>
      </c>
      <c r="B57" s="17" t="s">
        <v>216</v>
      </c>
      <c r="C57" s="17" t="s">
        <v>217</v>
      </c>
      <c r="D57" s="17" t="s">
        <v>20</v>
      </c>
      <c r="E57" s="19">
        <v>15.86</v>
      </c>
      <c r="F57" s="20">
        <v>0</v>
      </c>
      <c r="G57" s="21">
        <f t="shared" si="4"/>
        <v>0</v>
      </c>
      <c r="H57" s="21">
        <v>0</v>
      </c>
      <c r="I57" s="26">
        <f t="shared" si="1"/>
        <v>15.86</v>
      </c>
      <c r="J57" s="21">
        <v>0</v>
      </c>
      <c r="K57" s="53"/>
      <c r="L57" s="16"/>
    </row>
    <row r="58" ht="24" spans="1:12">
      <c r="A58" s="16">
        <v>53</v>
      </c>
      <c r="B58" s="17" t="s">
        <v>218</v>
      </c>
      <c r="C58" s="17" t="s">
        <v>219</v>
      </c>
      <c r="D58" s="17" t="s">
        <v>20</v>
      </c>
      <c r="E58" s="19">
        <v>52.18</v>
      </c>
      <c r="F58" s="20">
        <v>0</v>
      </c>
      <c r="G58" s="21">
        <f t="shared" si="4"/>
        <v>0</v>
      </c>
      <c r="H58" s="21">
        <v>0</v>
      </c>
      <c r="I58" s="26">
        <f t="shared" si="1"/>
        <v>52.18</v>
      </c>
      <c r="J58" s="21">
        <v>0</v>
      </c>
      <c r="K58" s="53"/>
      <c r="L58" s="16"/>
    </row>
    <row r="59" spans="1:12">
      <c r="A59" s="16">
        <v>54</v>
      </c>
      <c r="B59" s="17" t="s">
        <v>220</v>
      </c>
      <c r="C59" s="17" t="s">
        <v>210</v>
      </c>
      <c r="D59" s="17" t="s">
        <v>20</v>
      </c>
      <c r="E59" s="19">
        <v>5</v>
      </c>
      <c r="F59" s="20">
        <v>0</v>
      </c>
      <c r="G59" s="21">
        <f t="shared" si="4"/>
        <v>0</v>
      </c>
      <c r="H59" s="21">
        <v>0</v>
      </c>
      <c r="I59" s="26">
        <f t="shared" si="1"/>
        <v>5</v>
      </c>
      <c r="J59" s="21">
        <v>0</v>
      </c>
      <c r="K59" s="53"/>
      <c r="L59" s="16"/>
    </row>
    <row r="60" spans="1:12">
      <c r="A60" s="16">
        <v>55</v>
      </c>
      <c r="B60" s="17" t="s">
        <v>221</v>
      </c>
      <c r="C60" s="17" t="s">
        <v>210</v>
      </c>
      <c r="D60" s="17" t="s">
        <v>20</v>
      </c>
      <c r="E60" s="19">
        <v>9.43</v>
      </c>
      <c r="F60" s="20">
        <v>0</v>
      </c>
      <c r="G60" s="21">
        <f t="shared" si="4"/>
        <v>0</v>
      </c>
      <c r="H60" s="21">
        <v>0</v>
      </c>
      <c r="I60" s="26">
        <f t="shared" si="1"/>
        <v>9.43</v>
      </c>
      <c r="J60" s="21">
        <v>0</v>
      </c>
      <c r="K60" s="53"/>
      <c r="L60" s="16"/>
    </row>
    <row r="61" spans="1:12">
      <c r="A61" s="16">
        <v>56</v>
      </c>
      <c r="B61" s="17" t="s">
        <v>222</v>
      </c>
      <c r="C61" s="17" t="s">
        <v>223</v>
      </c>
      <c r="D61" s="17" t="s">
        <v>20</v>
      </c>
      <c r="E61" s="19">
        <v>40</v>
      </c>
      <c r="F61" s="20">
        <v>0</v>
      </c>
      <c r="G61" s="21">
        <f t="shared" si="4"/>
        <v>0</v>
      </c>
      <c r="H61" s="21">
        <v>0</v>
      </c>
      <c r="I61" s="26">
        <f t="shared" si="1"/>
        <v>40</v>
      </c>
      <c r="J61" s="21">
        <v>0</v>
      </c>
      <c r="K61" s="53"/>
      <c r="L61" s="16"/>
    </row>
    <row r="62" spans="1:12">
      <c r="A62" s="16">
        <v>57</v>
      </c>
      <c r="B62" s="17" t="s">
        <v>224</v>
      </c>
      <c r="C62" s="17" t="s">
        <v>225</v>
      </c>
      <c r="D62" s="17" t="s">
        <v>20</v>
      </c>
      <c r="E62" s="19">
        <v>188.2</v>
      </c>
      <c r="F62" s="26">
        <v>156.58</v>
      </c>
      <c r="G62" s="22">
        <f t="shared" si="4"/>
        <v>0.831987247608927</v>
      </c>
      <c r="H62" s="21">
        <v>0</v>
      </c>
      <c r="I62" s="26">
        <f t="shared" si="1"/>
        <v>188.2</v>
      </c>
      <c r="J62" s="21">
        <v>0</v>
      </c>
      <c r="K62" s="53"/>
      <c r="L62" s="16" t="s">
        <v>21</v>
      </c>
    </row>
    <row r="63" spans="1:12">
      <c r="A63" s="16">
        <v>58</v>
      </c>
      <c r="B63" s="17" t="s">
        <v>226</v>
      </c>
      <c r="C63" s="17" t="s">
        <v>227</v>
      </c>
      <c r="D63" s="17" t="s">
        <v>20</v>
      </c>
      <c r="E63" s="19">
        <v>51.5</v>
      </c>
      <c r="F63" s="20">
        <v>0</v>
      </c>
      <c r="G63" s="21">
        <v>0</v>
      </c>
      <c r="H63" s="21">
        <v>0</v>
      </c>
      <c r="I63" s="26">
        <f t="shared" si="1"/>
        <v>51.5</v>
      </c>
      <c r="J63" s="21">
        <v>0</v>
      </c>
      <c r="K63" s="53"/>
      <c r="L63" s="16"/>
    </row>
    <row r="64" spans="1:12">
      <c r="A64" s="16">
        <v>59</v>
      </c>
      <c r="B64" s="17" t="s">
        <v>228</v>
      </c>
      <c r="C64" s="17" t="s">
        <v>229</v>
      </c>
      <c r="D64" s="17" t="s">
        <v>20</v>
      </c>
      <c r="E64" s="19">
        <v>409</v>
      </c>
      <c r="F64" s="26">
        <v>325.02</v>
      </c>
      <c r="G64" s="22">
        <f>F64/E64</f>
        <v>0.794669926650367</v>
      </c>
      <c r="H64" s="21">
        <v>0</v>
      </c>
      <c r="I64" s="26">
        <f t="shared" si="1"/>
        <v>409</v>
      </c>
      <c r="J64" s="21">
        <v>0</v>
      </c>
      <c r="K64" s="53"/>
      <c r="L64" s="16" t="s">
        <v>21</v>
      </c>
    </row>
    <row r="65" spans="1:12">
      <c r="A65" s="16">
        <v>60</v>
      </c>
      <c r="B65" s="17" t="s">
        <v>230</v>
      </c>
      <c r="C65" s="17" t="s">
        <v>231</v>
      </c>
      <c r="D65" s="17" t="s">
        <v>20</v>
      </c>
      <c r="E65" s="19">
        <v>185</v>
      </c>
      <c r="F65" s="26">
        <v>158.18</v>
      </c>
      <c r="G65" s="22">
        <f>F65/E65</f>
        <v>0.855027027027027</v>
      </c>
      <c r="H65" s="21">
        <v>0</v>
      </c>
      <c r="I65" s="26">
        <f t="shared" si="1"/>
        <v>185</v>
      </c>
      <c r="J65" s="21">
        <v>0</v>
      </c>
      <c r="K65" s="53"/>
      <c r="L65" s="16" t="s">
        <v>21</v>
      </c>
    </row>
    <row r="66" spans="1:12">
      <c r="A66" s="16">
        <v>61</v>
      </c>
      <c r="B66" s="17" t="s">
        <v>232</v>
      </c>
      <c r="C66" s="17" t="s">
        <v>233</v>
      </c>
      <c r="D66" s="17" t="s">
        <v>20</v>
      </c>
      <c r="E66" s="19">
        <v>7</v>
      </c>
      <c r="F66" s="21">
        <v>0</v>
      </c>
      <c r="G66" s="21">
        <v>0</v>
      </c>
      <c r="H66" s="21">
        <v>0</v>
      </c>
      <c r="I66" s="26">
        <f t="shared" si="1"/>
        <v>7</v>
      </c>
      <c r="J66" s="21">
        <v>0</v>
      </c>
      <c r="K66" s="53"/>
      <c r="L66" s="16"/>
    </row>
    <row r="67" spans="1:12">
      <c r="A67" s="16">
        <v>62</v>
      </c>
      <c r="B67" s="17" t="s">
        <v>234</v>
      </c>
      <c r="C67" s="17" t="s">
        <v>235</v>
      </c>
      <c r="D67" s="17" t="s">
        <v>20</v>
      </c>
      <c r="E67" s="19">
        <v>2.58</v>
      </c>
      <c r="F67" s="21">
        <v>0</v>
      </c>
      <c r="G67" s="21">
        <v>0</v>
      </c>
      <c r="H67" s="21">
        <v>0</v>
      </c>
      <c r="I67" s="26">
        <f t="shared" si="1"/>
        <v>2.58</v>
      </c>
      <c r="J67" s="21">
        <v>0</v>
      </c>
      <c r="K67" s="53"/>
      <c r="L67" s="16"/>
    </row>
    <row r="68" spans="1:12">
      <c r="A68" s="16">
        <v>63</v>
      </c>
      <c r="B68" s="17" t="s">
        <v>236</v>
      </c>
      <c r="C68" s="17" t="s">
        <v>235</v>
      </c>
      <c r="D68" s="17" t="s">
        <v>20</v>
      </c>
      <c r="E68" s="19">
        <v>5</v>
      </c>
      <c r="F68" s="21">
        <v>0</v>
      </c>
      <c r="G68" s="21">
        <v>0</v>
      </c>
      <c r="H68" s="21">
        <v>0</v>
      </c>
      <c r="I68" s="26">
        <f t="shared" si="1"/>
        <v>5</v>
      </c>
      <c r="J68" s="21">
        <v>0</v>
      </c>
      <c r="K68" s="53"/>
      <c r="L68" s="16"/>
    </row>
    <row r="69" spans="1:12">
      <c r="A69" s="16">
        <v>64</v>
      </c>
      <c r="B69" s="17" t="s">
        <v>237</v>
      </c>
      <c r="C69" s="17" t="s">
        <v>238</v>
      </c>
      <c r="D69" s="17" t="s">
        <v>20</v>
      </c>
      <c r="E69" s="19">
        <v>0.6</v>
      </c>
      <c r="F69" s="21">
        <v>0</v>
      </c>
      <c r="G69" s="21">
        <v>0</v>
      </c>
      <c r="H69" s="21">
        <v>0</v>
      </c>
      <c r="I69" s="26">
        <f t="shared" si="1"/>
        <v>0.6</v>
      </c>
      <c r="J69" s="21">
        <v>0</v>
      </c>
      <c r="K69" s="53"/>
      <c r="L69" s="16"/>
    </row>
    <row r="70" spans="1:12">
      <c r="A70" s="16">
        <v>65</v>
      </c>
      <c r="B70" s="17" t="s">
        <v>239</v>
      </c>
      <c r="C70" s="17" t="s">
        <v>238</v>
      </c>
      <c r="D70" s="17" t="s">
        <v>20</v>
      </c>
      <c r="E70" s="19">
        <v>4.02</v>
      </c>
      <c r="F70" s="21">
        <v>0</v>
      </c>
      <c r="G70" s="21">
        <v>0</v>
      </c>
      <c r="H70" s="21">
        <v>0</v>
      </c>
      <c r="I70" s="26">
        <f t="shared" ref="I70:I89" si="5">E70-J70</f>
        <v>4.02</v>
      </c>
      <c r="J70" s="21">
        <v>0</v>
      </c>
      <c r="K70" s="53"/>
      <c r="L70" s="16"/>
    </row>
    <row r="71" spans="1:12">
      <c r="A71" s="16">
        <v>66</v>
      </c>
      <c r="B71" s="17" t="s">
        <v>240</v>
      </c>
      <c r="C71" s="17" t="s">
        <v>238</v>
      </c>
      <c r="D71" s="17" t="s">
        <v>20</v>
      </c>
      <c r="E71" s="19">
        <v>2.25</v>
      </c>
      <c r="F71" s="21">
        <v>0</v>
      </c>
      <c r="G71" s="21">
        <v>0</v>
      </c>
      <c r="H71" s="21">
        <v>0</v>
      </c>
      <c r="I71" s="26">
        <f t="shared" si="5"/>
        <v>2.25</v>
      </c>
      <c r="J71" s="21">
        <v>0</v>
      </c>
      <c r="K71" s="53"/>
      <c r="L71" s="16"/>
    </row>
    <row r="72" spans="1:12">
      <c r="A72" s="16">
        <v>67</v>
      </c>
      <c r="B72" s="17" t="s">
        <v>241</v>
      </c>
      <c r="C72" s="17" t="s">
        <v>235</v>
      </c>
      <c r="D72" s="17" t="s">
        <v>20</v>
      </c>
      <c r="E72" s="19">
        <v>2.09</v>
      </c>
      <c r="F72" s="21">
        <v>0</v>
      </c>
      <c r="G72" s="21">
        <v>0</v>
      </c>
      <c r="H72" s="21">
        <v>0</v>
      </c>
      <c r="I72" s="26">
        <f t="shared" si="5"/>
        <v>2.09</v>
      </c>
      <c r="J72" s="21">
        <v>0</v>
      </c>
      <c r="K72" s="53"/>
      <c r="L72" s="16"/>
    </row>
    <row r="73" spans="1:12">
      <c r="A73" s="16">
        <v>68</v>
      </c>
      <c r="B73" s="17" t="s">
        <v>242</v>
      </c>
      <c r="C73" s="17" t="s">
        <v>238</v>
      </c>
      <c r="D73" s="17" t="s">
        <v>20</v>
      </c>
      <c r="E73" s="19">
        <v>0.8</v>
      </c>
      <c r="F73" s="21">
        <v>0</v>
      </c>
      <c r="G73" s="21">
        <v>0</v>
      </c>
      <c r="H73" s="21">
        <v>0</v>
      </c>
      <c r="I73" s="26">
        <f t="shared" si="5"/>
        <v>0.8</v>
      </c>
      <c r="J73" s="21">
        <v>0</v>
      </c>
      <c r="K73" s="53"/>
      <c r="L73" s="16"/>
    </row>
    <row r="74" spans="1:12">
      <c r="A74" s="16">
        <v>69</v>
      </c>
      <c r="B74" s="17" t="s">
        <v>243</v>
      </c>
      <c r="C74" s="17" t="s">
        <v>235</v>
      </c>
      <c r="D74" s="17" t="s">
        <v>20</v>
      </c>
      <c r="E74" s="19">
        <v>2.25</v>
      </c>
      <c r="F74" s="21">
        <v>0</v>
      </c>
      <c r="G74" s="21">
        <v>0</v>
      </c>
      <c r="H74" s="21">
        <v>0</v>
      </c>
      <c r="I74" s="26">
        <f t="shared" si="5"/>
        <v>2.25</v>
      </c>
      <c r="J74" s="21">
        <v>0</v>
      </c>
      <c r="K74" s="53"/>
      <c r="L74" s="16"/>
    </row>
    <row r="75" ht="24" spans="1:12">
      <c r="A75" s="16">
        <v>70</v>
      </c>
      <c r="B75" s="17" t="s">
        <v>244</v>
      </c>
      <c r="C75" s="17" t="s">
        <v>245</v>
      </c>
      <c r="D75" s="17" t="s">
        <v>20</v>
      </c>
      <c r="E75" s="19">
        <v>94</v>
      </c>
      <c r="F75" s="26">
        <v>85.19</v>
      </c>
      <c r="G75" s="22">
        <f t="shared" ref="G75:G89" si="6">F75/E75</f>
        <v>0.906276595744681</v>
      </c>
      <c r="H75" s="21">
        <v>0</v>
      </c>
      <c r="I75" s="26">
        <f t="shared" si="5"/>
        <v>94</v>
      </c>
      <c r="J75" s="21">
        <v>0</v>
      </c>
      <c r="K75" s="53"/>
      <c r="L75" s="16" t="s">
        <v>21</v>
      </c>
    </row>
    <row r="76" ht="24" spans="1:12">
      <c r="A76" s="16">
        <v>71</v>
      </c>
      <c r="B76" s="17" t="s">
        <v>246</v>
      </c>
      <c r="C76" s="17" t="s">
        <v>245</v>
      </c>
      <c r="D76" s="17" t="s">
        <v>20</v>
      </c>
      <c r="E76" s="19">
        <v>15.69</v>
      </c>
      <c r="F76" s="20">
        <v>0</v>
      </c>
      <c r="G76" s="21">
        <f t="shared" si="6"/>
        <v>0</v>
      </c>
      <c r="H76" s="21">
        <v>0</v>
      </c>
      <c r="I76" s="26">
        <f t="shared" si="5"/>
        <v>15.69</v>
      </c>
      <c r="J76" s="21">
        <v>0</v>
      </c>
      <c r="K76" s="53"/>
      <c r="L76" s="16"/>
    </row>
    <row r="77" ht="24" spans="1:12">
      <c r="A77" s="16">
        <v>72</v>
      </c>
      <c r="B77" s="17" t="s">
        <v>247</v>
      </c>
      <c r="C77" s="17" t="s">
        <v>248</v>
      </c>
      <c r="D77" s="17" t="s">
        <v>20</v>
      </c>
      <c r="E77" s="19">
        <v>376</v>
      </c>
      <c r="F77" s="26">
        <v>234.1</v>
      </c>
      <c r="G77" s="22">
        <f t="shared" si="6"/>
        <v>0.622606382978723</v>
      </c>
      <c r="H77" s="21">
        <v>0</v>
      </c>
      <c r="I77" s="26">
        <f t="shared" si="5"/>
        <v>376</v>
      </c>
      <c r="J77" s="21">
        <v>0</v>
      </c>
      <c r="K77" s="53"/>
      <c r="L77" s="16" t="s">
        <v>21</v>
      </c>
    </row>
    <row r="78" ht="24" spans="1:12">
      <c r="A78" s="16">
        <v>73</v>
      </c>
      <c r="B78" s="17" t="s">
        <v>249</v>
      </c>
      <c r="C78" s="17" t="s">
        <v>250</v>
      </c>
      <c r="D78" s="17" t="s">
        <v>20</v>
      </c>
      <c r="E78" s="19">
        <v>1458.9</v>
      </c>
      <c r="F78" s="26">
        <v>709.49</v>
      </c>
      <c r="G78" s="22">
        <f t="shared" si="6"/>
        <v>0.48631845911303</v>
      </c>
      <c r="H78" s="21">
        <v>0</v>
      </c>
      <c r="I78" s="26">
        <f t="shared" si="5"/>
        <v>1458.9</v>
      </c>
      <c r="J78" s="21">
        <v>0</v>
      </c>
      <c r="K78" s="53"/>
      <c r="L78" s="16" t="s">
        <v>21</v>
      </c>
    </row>
    <row r="79" ht="24" spans="1:12">
      <c r="A79" s="16">
        <v>74</v>
      </c>
      <c r="B79" s="17" t="s">
        <v>251</v>
      </c>
      <c r="C79" s="17" t="s">
        <v>252</v>
      </c>
      <c r="D79" s="17" t="s">
        <v>20</v>
      </c>
      <c r="E79" s="19">
        <v>11.37</v>
      </c>
      <c r="F79" s="21">
        <v>0</v>
      </c>
      <c r="G79" s="21">
        <f t="shared" si="6"/>
        <v>0</v>
      </c>
      <c r="H79" s="21">
        <v>0</v>
      </c>
      <c r="I79" s="26">
        <f t="shared" si="5"/>
        <v>11.37</v>
      </c>
      <c r="J79" s="21">
        <v>0</v>
      </c>
      <c r="K79" s="53"/>
      <c r="L79" s="16"/>
    </row>
    <row r="80" spans="1:12">
      <c r="A80" s="16">
        <v>75</v>
      </c>
      <c r="B80" s="17" t="s">
        <v>253</v>
      </c>
      <c r="C80" s="17" t="s">
        <v>254</v>
      </c>
      <c r="D80" s="17" t="s">
        <v>20</v>
      </c>
      <c r="E80" s="19">
        <v>295.47</v>
      </c>
      <c r="F80" s="21">
        <v>0</v>
      </c>
      <c r="G80" s="21">
        <f t="shared" si="6"/>
        <v>0</v>
      </c>
      <c r="H80" s="21">
        <v>0</v>
      </c>
      <c r="I80" s="26">
        <f t="shared" si="5"/>
        <v>295.47</v>
      </c>
      <c r="J80" s="21">
        <v>0</v>
      </c>
      <c r="K80" s="53"/>
      <c r="L80" s="16"/>
    </row>
    <row r="81" spans="1:12">
      <c r="A81" s="16">
        <v>76</v>
      </c>
      <c r="B81" s="17" t="s">
        <v>255</v>
      </c>
      <c r="C81" s="17" t="s">
        <v>256</v>
      </c>
      <c r="D81" s="17" t="s">
        <v>20</v>
      </c>
      <c r="E81" s="19">
        <v>295.35</v>
      </c>
      <c r="F81" s="21">
        <v>0</v>
      </c>
      <c r="G81" s="21">
        <f t="shared" si="6"/>
        <v>0</v>
      </c>
      <c r="H81" s="21">
        <v>0</v>
      </c>
      <c r="I81" s="26">
        <f t="shared" si="5"/>
        <v>295.35</v>
      </c>
      <c r="J81" s="21">
        <v>0</v>
      </c>
      <c r="K81" s="53"/>
      <c r="L81" s="16"/>
    </row>
    <row r="82" spans="1:12">
      <c r="A82" s="16">
        <v>77</v>
      </c>
      <c r="B82" s="17" t="s">
        <v>257</v>
      </c>
      <c r="C82" s="17" t="s">
        <v>258</v>
      </c>
      <c r="D82" s="17" t="s">
        <v>20</v>
      </c>
      <c r="E82" s="19">
        <v>1183.61</v>
      </c>
      <c r="F82" s="26">
        <v>851.61</v>
      </c>
      <c r="G82" s="22">
        <f t="shared" si="6"/>
        <v>0.719502200893876</v>
      </c>
      <c r="H82" s="21">
        <v>0</v>
      </c>
      <c r="I82" s="26">
        <f t="shared" si="5"/>
        <v>1183.61</v>
      </c>
      <c r="J82" s="21">
        <v>0</v>
      </c>
      <c r="K82" s="53"/>
      <c r="L82" s="16" t="s">
        <v>21</v>
      </c>
    </row>
    <row r="83" spans="1:12">
      <c r="A83" s="16">
        <v>78</v>
      </c>
      <c r="B83" s="17" t="s">
        <v>259</v>
      </c>
      <c r="C83" s="17" t="s">
        <v>260</v>
      </c>
      <c r="D83" s="17" t="s">
        <v>20</v>
      </c>
      <c r="E83" s="19">
        <v>88.84</v>
      </c>
      <c r="F83" s="21">
        <v>0</v>
      </c>
      <c r="G83" s="21">
        <f t="shared" si="6"/>
        <v>0</v>
      </c>
      <c r="H83" s="21">
        <v>0</v>
      </c>
      <c r="I83" s="26">
        <f t="shared" si="5"/>
        <v>88.84</v>
      </c>
      <c r="J83" s="21">
        <v>0</v>
      </c>
      <c r="K83" s="53"/>
      <c r="L83" s="16"/>
    </row>
    <row r="84" spans="1:12">
      <c r="A84" s="16">
        <v>79</v>
      </c>
      <c r="B84" s="17" t="s">
        <v>261</v>
      </c>
      <c r="C84" s="17" t="s">
        <v>262</v>
      </c>
      <c r="D84" s="17" t="s">
        <v>20</v>
      </c>
      <c r="E84" s="19">
        <v>14.31</v>
      </c>
      <c r="F84" s="21">
        <v>0</v>
      </c>
      <c r="G84" s="21">
        <f t="shared" si="6"/>
        <v>0</v>
      </c>
      <c r="H84" s="21">
        <v>0</v>
      </c>
      <c r="I84" s="26">
        <f t="shared" si="5"/>
        <v>14.31</v>
      </c>
      <c r="J84" s="21">
        <v>0</v>
      </c>
      <c r="K84" s="53"/>
      <c r="L84" s="16"/>
    </row>
    <row r="85" spans="1:12">
      <c r="A85" s="16">
        <v>80</v>
      </c>
      <c r="B85" s="17" t="s">
        <v>263</v>
      </c>
      <c r="C85" s="17" t="s">
        <v>264</v>
      </c>
      <c r="D85" s="17" t="s">
        <v>20</v>
      </c>
      <c r="E85" s="19">
        <v>6.28</v>
      </c>
      <c r="F85" s="21">
        <v>0</v>
      </c>
      <c r="G85" s="21">
        <f t="shared" si="6"/>
        <v>0</v>
      </c>
      <c r="H85" s="21">
        <v>0</v>
      </c>
      <c r="I85" s="26">
        <f t="shared" si="5"/>
        <v>6.28</v>
      </c>
      <c r="J85" s="21">
        <v>0</v>
      </c>
      <c r="K85" s="53"/>
      <c r="L85" s="16"/>
    </row>
    <row r="86" spans="1:12">
      <c r="A86" s="16">
        <v>81</v>
      </c>
      <c r="B86" s="17" t="s">
        <v>265</v>
      </c>
      <c r="C86" s="17" t="s">
        <v>266</v>
      </c>
      <c r="D86" s="17" t="s">
        <v>20</v>
      </c>
      <c r="E86" s="19">
        <v>171.27</v>
      </c>
      <c r="F86" s="21">
        <v>0</v>
      </c>
      <c r="G86" s="21">
        <f t="shared" si="6"/>
        <v>0</v>
      </c>
      <c r="H86" s="21">
        <v>0</v>
      </c>
      <c r="I86" s="26">
        <f t="shared" si="5"/>
        <v>171.27</v>
      </c>
      <c r="J86" s="21">
        <v>0</v>
      </c>
      <c r="K86" s="53"/>
      <c r="L86" s="16"/>
    </row>
    <row r="87" spans="1:12">
      <c r="A87" s="16">
        <v>82</v>
      </c>
      <c r="B87" s="17" t="s">
        <v>267</v>
      </c>
      <c r="C87" s="17" t="s">
        <v>268</v>
      </c>
      <c r="D87" s="17" t="s">
        <v>20</v>
      </c>
      <c r="E87" s="19">
        <v>23.39</v>
      </c>
      <c r="F87" s="21">
        <v>0</v>
      </c>
      <c r="G87" s="21">
        <f t="shared" si="6"/>
        <v>0</v>
      </c>
      <c r="H87" s="21">
        <v>0</v>
      </c>
      <c r="I87" s="26">
        <f t="shared" si="5"/>
        <v>23.39</v>
      </c>
      <c r="J87" s="21">
        <v>0</v>
      </c>
      <c r="K87" s="53"/>
      <c r="L87" s="16"/>
    </row>
    <row r="88" spans="1:12">
      <c r="A88" s="16">
        <v>83</v>
      </c>
      <c r="B88" s="17" t="s">
        <v>269</v>
      </c>
      <c r="C88" s="17" t="s">
        <v>270</v>
      </c>
      <c r="D88" s="17" t="s">
        <v>20</v>
      </c>
      <c r="E88" s="19">
        <v>6.06</v>
      </c>
      <c r="F88" s="21">
        <v>0</v>
      </c>
      <c r="G88" s="21">
        <f t="shared" si="6"/>
        <v>0</v>
      </c>
      <c r="H88" s="21">
        <v>0</v>
      </c>
      <c r="I88" s="26">
        <f t="shared" si="5"/>
        <v>6.06</v>
      </c>
      <c r="J88" s="21">
        <v>0</v>
      </c>
      <c r="K88" s="53"/>
      <c r="L88" s="16"/>
    </row>
    <row r="89" spans="1:12">
      <c r="A89" s="16">
        <v>84</v>
      </c>
      <c r="B89" s="17" t="s">
        <v>271</v>
      </c>
      <c r="C89" s="17" t="s">
        <v>272</v>
      </c>
      <c r="D89" s="17" t="s">
        <v>20</v>
      </c>
      <c r="E89" s="19">
        <v>39</v>
      </c>
      <c r="F89" s="21">
        <v>0</v>
      </c>
      <c r="G89" s="21">
        <f t="shared" si="6"/>
        <v>0</v>
      </c>
      <c r="H89" s="21">
        <v>0</v>
      </c>
      <c r="I89" s="26">
        <f t="shared" si="5"/>
        <v>39</v>
      </c>
      <c r="J89" s="21">
        <v>0</v>
      </c>
      <c r="K89" s="53"/>
      <c r="L89" s="16"/>
    </row>
    <row r="90" spans="1:12">
      <c r="A90" s="29" t="s">
        <v>119</v>
      </c>
      <c r="B90" s="30"/>
      <c r="C90" s="31"/>
      <c r="D90" s="31"/>
      <c r="E90" s="33">
        <f t="shared" ref="E90:J90" si="7">SUM(E6:E89)</f>
        <v>14944.72</v>
      </c>
      <c r="F90" s="72">
        <f t="shared" si="7"/>
        <v>7416.72</v>
      </c>
      <c r="G90" s="73">
        <f>(F6+F8+F10+F33+F35+F41+F49+F50+F51+F62+F64+F65+F75+F77+F78+F82)/E90</f>
        <v>0.397425311414332</v>
      </c>
      <c r="H90" s="73">
        <f>(F7+F32+F42+F47+F40)/E90</f>
        <v>0.0988516345572215</v>
      </c>
      <c r="I90" s="33">
        <f t="shared" si="7"/>
        <v>14608.21</v>
      </c>
      <c r="J90" s="33">
        <f t="shared" si="7"/>
        <v>336.51</v>
      </c>
      <c r="K90" s="56"/>
      <c r="L90" s="57"/>
    </row>
    <row r="91" ht="24" spans="1:12">
      <c r="A91" s="16">
        <v>1</v>
      </c>
      <c r="B91" s="17" t="s">
        <v>247</v>
      </c>
      <c r="C91" s="17" t="s">
        <v>248</v>
      </c>
      <c r="D91" s="17" t="s">
        <v>120</v>
      </c>
      <c r="E91" s="19">
        <v>626</v>
      </c>
      <c r="F91" s="26">
        <v>382.5</v>
      </c>
      <c r="G91" s="22">
        <f>F91/E91</f>
        <v>0.611022364217252</v>
      </c>
      <c r="H91" s="21">
        <v>0</v>
      </c>
      <c r="I91" s="26">
        <f>E91-J91</f>
        <v>626</v>
      </c>
      <c r="J91" s="21">
        <v>0</v>
      </c>
      <c r="K91" s="53"/>
      <c r="L91" s="16" t="s">
        <v>21</v>
      </c>
    </row>
    <row r="92" spans="1:12">
      <c r="A92" s="44" t="s">
        <v>119</v>
      </c>
      <c r="B92" s="66"/>
      <c r="C92" s="41"/>
      <c r="D92" s="41"/>
      <c r="E92" s="42">
        <f t="shared" ref="E92:J92" si="8">SUM(E91:E91)</f>
        <v>626</v>
      </c>
      <c r="F92" s="74">
        <f t="shared" si="8"/>
        <v>382.5</v>
      </c>
      <c r="G92" s="73">
        <f>F92/E92</f>
        <v>0.611022364217252</v>
      </c>
      <c r="H92" s="75">
        <v>0</v>
      </c>
      <c r="I92" s="42">
        <f t="shared" si="8"/>
        <v>626</v>
      </c>
      <c r="J92" s="42">
        <f t="shared" si="8"/>
        <v>0</v>
      </c>
      <c r="K92" s="56"/>
      <c r="L92" s="56"/>
    </row>
    <row r="93" spans="1:12">
      <c r="A93" s="44" t="s">
        <v>125</v>
      </c>
      <c r="B93" s="45"/>
      <c r="C93" s="41"/>
      <c r="D93" s="41"/>
      <c r="E93" s="42">
        <f t="shared" ref="E93:J93" si="9">E90+E92</f>
        <v>15570.72</v>
      </c>
      <c r="F93" s="42">
        <f t="shared" si="9"/>
        <v>7799.22</v>
      </c>
      <c r="G93" s="76">
        <f>(F6+F8+F10+F33+F35+F41+F49+F50+F51+F62+F64+F65+F75+F77+F78+F82+F92)/E93</f>
        <v>0.406012695623581</v>
      </c>
      <c r="H93" s="76">
        <f>(F7+F32+F42+F47+F40)/E93</f>
        <v>0.0948774366246391</v>
      </c>
      <c r="I93" s="42">
        <f t="shared" si="9"/>
        <v>15234.21</v>
      </c>
      <c r="J93" s="42">
        <f t="shared" si="9"/>
        <v>336.51</v>
      </c>
      <c r="K93" s="56"/>
      <c r="L93" s="56"/>
    </row>
  </sheetData>
  <mergeCells count="10">
    <mergeCell ref="A1:B1"/>
    <mergeCell ref="A2:L2"/>
    <mergeCell ref="A3:L3"/>
    <mergeCell ref="A4:B4"/>
    <mergeCell ref="C4:F4"/>
    <mergeCell ref="G4:I4"/>
    <mergeCell ref="J4:L4"/>
    <mergeCell ref="A90:B90"/>
    <mergeCell ref="A92:B92"/>
    <mergeCell ref="A93:B93"/>
  </mergeCells>
  <pageMargins left="0.75" right="0.75" top="1" bottom="1" header="0.511805555555556" footer="0.511805555555556"/>
  <pageSetup paperSize="9" scale="84" fitToHeight="0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1"/>
  <sheetViews>
    <sheetView workbookViewId="0">
      <selection activeCell="A3" sqref="A3:L3"/>
    </sheetView>
  </sheetViews>
  <sheetFormatPr defaultColWidth="8.625" defaultRowHeight="14.25"/>
  <cols>
    <col min="1" max="1" width="4.69166666666667" customWidth="1"/>
    <col min="2" max="2" width="18.5833333333333" customWidth="1"/>
    <col min="3" max="3" width="25.4416666666667" customWidth="1"/>
    <col min="4" max="4" width="5.08333333333333" customWidth="1"/>
    <col min="5" max="6" width="9.58333333333333" customWidth="1"/>
    <col min="7" max="7" width="12.0833333333333" customWidth="1"/>
    <col min="8" max="8" width="11.1666666666667" customWidth="1"/>
    <col min="9" max="9" width="12.3333333333333" customWidth="1"/>
    <col min="10" max="10" width="9.66666666666667" customWidth="1"/>
    <col min="11" max="11" width="15.0833333333333" customWidth="1"/>
    <col min="12" max="12" width="11.5" customWidth="1"/>
  </cols>
  <sheetData>
    <row r="1" ht="16.5" spans="1:12">
      <c r="A1" s="1" t="s">
        <v>273</v>
      </c>
      <c r="B1" s="2"/>
      <c r="C1" s="3"/>
      <c r="D1" s="3"/>
      <c r="E1" s="4"/>
      <c r="F1" s="5"/>
      <c r="G1" s="3"/>
      <c r="H1" s="3"/>
      <c r="I1" s="5"/>
      <c r="J1" s="3"/>
      <c r="K1" s="3"/>
      <c r="L1" s="3"/>
    </row>
    <row r="2" ht="27" spans="1:12">
      <c r="A2" s="6" t="s">
        <v>1</v>
      </c>
      <c r="B2" s="6"/>
      <c r="C2" s="6"/>
      <c r="D2" s="6"/>
      <c r="E2" s="7"/>
      <c r="F2" s="6"/>
      <c r="G2" s="6"/>
      <c r="H2" s="6"/>
      <c r="I2" s="6"/>
      <c r="J2" s="6"/>
      <c r="K2" s="6"/>
      <c r="L2" s="6"/>
    </row>
    <row r="3" spans="1:12">
      <c r="A3" s="8" t="s">
        <v>274</v>
      </c>
      <c r="B3" s="9"/>
      <c r="C3" s="9"/>
      <c r="D3" s="9"/>
      <c r="E3" s="10"/>
      <c r="F3" s="9"/>
      <c r="G3" s="9"/>
      <c r="H3" s="9"/>
      <c r="I3" s="9"/>
      <c r="J3" s="9"/>
      <c r="K3" s="47"/>
      <c r="L3" s="47"/>
    </row>
    <row r="4" ht="16.5" spans="1:12">
      <c r="A4" s="11"/>
      <c r="B4" s="11"/>
      <c r="C4" s="12" t="s">
        <v>275</v>
      </c>
      <c r="D4" s="13"/>
      <c r="E4" s="14"/>
      <c r="F4" s="15"/>
      <c r="G4" s="11" t="s">
        <v>4</v>
      </c>
      <c r="H4" s="11"/>
      <c r="I4" s="11"/>
      <c r="J4" s="12" t="s">
        <v>5</v>
      </c>
      <c r="K4" s="48"/>
      <c r="L4" s="15"/>
    </row>
    <row r="5" ht="36.75" spans="1:12">
      <c r="A5" s="16" t="s">
        <v>6</v>
      </c>
      <c r="B5" s="17" t="s">
        <v>7</v>
      </c>
      <c r="C5" s="17" t="s">
        <v>8</v>
      </c>
      <c r="D5" s="17" t="s">
        <v>9</v>
      </c>
      <c r="E5" s="18" t="s">
        <v>10</v>
      </c>
      <c r="F5" s="49" t="s">
        <v>11</v>
      </c>
      <c r="G5" s="17" t="s">
        <v>12</v>
      </c>
      <c r="H5" s="17" t="s">
        <v>13</v>
      </c>
      <c r="I5" s="49" t="s">
        <v>14</v>
      </c>
      <c r="J5" s="17" t="s">
        <v>15</v>
      </c>
      <c r="K5" s="17" t="s">
        <v>16</v>
      </c>
      <c r="L5" s="50" t="s">
        <v>17</v>
      </c>
    </row>
    <row r="6" ht="24" spans="1:12">
      <c r="A6" s="16">
        <v>1</v>
      </c>
      <c r="B6" s="17" t="s">
        <v>276</v>
      </c>
      <c r="C6" s="17" t="s">
        <v>277</v>
      </c>
      <c r="D6" s="17" t="s">
        <v>20</v>
      </c>
      <c r="E6" s="19">
        <v>1680</v>
      </c>
      <c r="F6" s="26">
        <v>823.27</v>
      </c>
      <c r="G6" s="22">
        <f>F6/E6</f>
        <v>0.490041666666667</v>
      </c>
      <c r="H6" s="21">
        <v>0</v>
      </c>
      <c r="I6" s="26">
        <f t="shared" ref="I6:I69" si="0">E6-J6</f>
        <v>1680</v>
      </c>
      <c r="J6" s="21">
        <v>0</v>
      </c>
      <c r="K6" s="50"/>
      <c r="L6" s="17" t="s">
        <v>21</v>
      </c>
    </row>
    <row r="7" ht="24" spans="1:12">
      <c r="A7" s="16">
        <v>2</v>
      </c>
      <c r="B7" s="17" t="s">
        <v>278</v>
      </c>
      <c r="C7" s="17" t="s">
        <v>277</v>
      </c>
      <c r="D7" s="17" t="s">
        <v>20</v>
      </c>
      <c r="E7" s="19">
        <v>40</v>
      </c>
      <c r="F7" s="23">
        <v>0</v>
      </c>
      <c r="G7" s="21">
        <v>0</v>
      </c>
      <c r="H7" s="21">
        <v>0</v>
      </c>
      <c r="I7" s="26">
        <f t="shared" si="0"/>
        <v>40</v>
      </c>
      <c r="J7" s="21">
        <v>0</v>
      </c>
      <c r="K7" s="50"/>
      <c r="L7" s="17"/>
    </row>
    <row r="8" ht="24" spans="1:12">
      <c r="A8" s="16">
        <v>3</v>
      </c>
      <c r="B8" s="17" t="s">
        <v>279</v>
      </c>
      <c r="C8" s="17" t="s">
        <v>280</v>
      </c>
      <c r="D8" s="17" t="s">
        <v>20</v>
      </c>
      <c r="E8" s="19">
        <v>103</v>
      </c>
      <c r="F8" s="23">
        <v>0</v>
      </c>
      <c r="G8" s="21">
        <v>0</v>
      </c>
      <c r="H8" s="21">
        <v>0</v>
      </c>
      <c r="I8" s="26">
        <f t="shared" si="0"/>
        <v>103</v>
      </c>
      <c r="J8" s="21">
        <v>0</v>
      </c>
      <c r="K8" s="50"/>
      <c r="L8" s="17"/>
    </row>
    <row r="9" spans="1:12">
      <c r="A9" s="16">
        <v>4</v>
      </c>
      <c r="B9" s="17" t="s">
        <v>281</v>
      </c>
      <c r="C9" s="17" t="s">
        <v>280</v>
      </c>
      <c r="D9" s="17" t="s">
        <v>20</v>
      </c>
      <c r="E9" s="19">
        <v>201</v>
      </c>
      <c r="F9" s="19">
        <v>201</v>
      </c>
      <c r="G9" s="21">
        <v>0</v>
      </c>
      <c r="H9" s="22">
        <f>F9/E9</f>
        <v>1</v>
      </c>
      <c r="I9" s="26">
        <f t="shared" si="0"/>
        <v>201</v>
      </c>
      <c r="J9" s="21">
        <v>0</v>
      </c>
      <c r="K9" s="53"/>
      <c r="L9" s="17" t="s">
        <v>36</v>
      </c>
    </row>
    <row r="10" spans="1:12">
      <c r="A10" s="16">
        <v>5</v>
      </c>
      <c r="B10" s="17" t="s">
        <v>282</v>
      </c>
      <c r="C10" s="17" t="s">
        <v>280</v>
      </c>
      <c r="D10" s="17" t="s">
        <v>20</v>
      </c>
      <c r="E10" s="19">
        <v>1747</v>
      </c>
      <c r="F10" s="19">
        <v>1423.58</v>
      </c>
      <c r="G10" s="22">
        <f>F10/E10</f>
        <v>0.814871207784774</v>
      </c>
      <c r="H10" s="21">
        <v>0</v>
      </c>
      <c r="I10" s="26">
        <f t="shared" si="0"/>
        <v>1747</v>
      </c>
      <c r="J10" s="21">
        <v>0</v>
      </c>
      <c r="K10" s="53"/>
      <c r="L10" s="17" t="s">
        <v>21</v>
      </c>
    </row>
    <row r="11" spans="1:12">
      <c r="A11" s="16">
        <v>6</v>
      </c>
      <c r="B11" s="17" t="s">
        <v>283</v>
      </c>
      <c r="C11" s="17" t="s">
        <v>280</v>
      </c>
      <c r="D11" s="17" t="s">
        <v>20</v>
      </c>
      <c r="E11" s="19">
        <v>95</v>
      </c>
      <c r="F11" s="59">
        <v>0</v>
      </c>
      <c r="G11" s="21">
        <v>0</v>
      </c>
      <c r="H11" s="21">
        <v>0</v>
      </c>
      <c r="I11" s="26">
        <f t="shared" si="0"/>
        <v>95</v>
      </c>
      <c r="J11" s="21">
        <v>0</v>
      </c>
      <c r="K11" s="53"/>
      <c r="L11" s="17" t="s">
        <v>284</v>
      </c>
    </row>
    <row r="12" ht="24" spans="1:12">
      <c r="A12" s="16">
        <v>7</v>
      </c>
      <c r="B12" s="17" t="s">
        <v>285</v>
      </c>
      <c r="C12" s="17" t="s">
        <v>280</v>
      </c>
      <c r="D12" s="17" t="s">
        <v>20</v>
      </c>
      <c r="E12" s="19">
        <v>133</v>
      </c>
      <c r="F12" s="23">
        <v>0</v>
      </c>
      <c r="G12" s="21">
        <v>0</v>
      </c>
      <c r="H12" s="21">
        <v>0</v>
      </c>
      <c r="I12" s="26">
        <f t="shared" si="0"/>
        <v>133</v>
      </c>
      <c r="J12" s="21">
        <v>0</v>
      </c>
      <c r="K12" s="53"/>
      <c r="L12" s="17"/>
    </row>
    <row r="13" ht="24" spans="1:12">
      <c r="A13" s="16">
        <v>8</v>
      </c>
      <c r="B13" s="17" t="s">
        <v>286</v>
      </c>
      <c r="C13" s="17" t="s">
        <v>280</v>
      </c>
      <c r="D13" s="17" t="s">
        <v>20</v>
      </c>
      <c r="E13" s="19">
        <v>148</v>
      </c>
      <c r="F13" s="23">
        <v>0</v>
      </c>
      <c r="G13" s="21">
        <v>0</v>
      </c>
      <c r="H13" s="21">
        <v>0</v>
      </c>
      <c r="I13" s="26">
        <f t="shared" si="0"/>
        <v>148</v>
      </c>
      <c r="J13" s="21">
        <v>0</v>
      </c>
      <c r="K13" s="53"/>
      <c r="L13" s="17"/>
    </row>
    <row r="14" spans="1:12">
      <c r="A14" s="16">
        <v>9</v>
      </c>
      <c r="B14" s="17" t="s">
        <v>287</v>
      </c>
      <c r="C14" s="17" t="s">
        <v>280</v>
      </c>
      <c r="D14" s="17" t="s">
        <v>20</v>
      </c>
      <c r="E14" s="19">
        <v>70</v>
      </c>
      <c r="F14" s="23">
        <v>0</v>
      </c>
      <c r="G14" s="21">
        <v>0</v>
      </c>
      <c r="H14" s="21">
        <v>0</v>
      </c>
      <c r="I14" s="26">
        <f t="shared" si="0"/>
        <v>70</v>
      </c>
      <c r="J14" s="21">
        <v>0</v>
      </c>
      <c r="K14" s="17"/>
      <c r="L14" s="17"/>
    </row>
    <row r="15" spans="1:12">
      <c r="A15" s="16">
        <v>10</v>
      </c>
      <c r="B15" s="17" t="s">
        <v>288</v>
      </c>
      <c r="C15" s="17" t="s">
        <v>280</v>
      </c>
      <c r="D15" s="17" t="s">
        <v>20</v>
      </c>
      <c r="E15" s="19">
        <v>171</v>
      </c>
      <c r="F15" s="20">
        <v>0</v>
      </c>
      <c r="G15" s="21">
        <v>0</v>
      </c>
      <c r="H15" s="21">
        <v>0</v>
      </c>
      <c r="I15" s="26">
        <f t="shared" si="0"/>
        <v>171</v>
      </c>
      <c r="J15" s="21">
        <v>0</v>
      </c>
      <c r="K15" s="53"/>
      <c r="L15" s="16"/>
    </row>
    <row r="16" spans="1:12">
      <c r="A16" s="16">
        <v>11</v>
      </c>
      <c r="B16" s="17" t="s">
        <v>289</v>
      </c>
      <c r="C16" s="17" t="s">
        <v>280</v>
      </c>
      <c r="D16" s="17" t="s">
        <v>20</v>
      </c>
      <c r="E16" s="19">
        <v>108</v>
      </c>
      <c r="F16" s="20">
        <v>0</v>
      </c>
      <c r="G16" s="21">
        <v>0</v>
      </c>
      <c r="H16" s="21">
        <v>0</v>
      </c>
      <c r="I16" s="26">
        <f t="shared" si="0"/>
        <v>108</v>
      </c>
      <c r="J16" s="21">
        <v>0</v>
      </c>
      <c r="K16" s="53"/>
      <c r="L16" s="16"/>
    </row>
    <row r="17" spans="1:12">
      <c r="A17" s="16">
        <v>12</v>
      </c>
      <c r="B17" s="17" t="s">
        <v>290</v>
      </c>
      <c r="C17" s="17" t="s">
        <v>280</v>
      </c>
      <c r="D17" s="17" t="s">
        <v>20</v>
      </c>
      <c r="E17" s="19">
        <v>126.7</v>
      </c>
      <c r="F17" s="20">
        <v>0</v>
      </c>
      <c r="G17" s="21">
        <v>0</v>
      </c>
      <c r="H17" s="21">
        <v>0</v>
      </c>
      <c r="I17" s="26">
        <f t="shared" si="0"/>
        <v>126.7</v>
      </c>
      <c r="J17" s="21">
        <v>0</v>
      </c>
      <c r="K17" s="53"/>
      <c r="L17" s="16"/>
    </row>
    <row r="18" spans="1:12">
      <c r="A18" s="16">
        <v>13</v>
      </c>
      <c r="B18" s="17" t="s">
        <v>291</v>
      </c>
      <c r="C18" s="17" t="s">
        <v>280</v>
      </c>
      <c r="D18" s="17" t="s">
        <v>20</v>
      </c>
      <c r="E18" s="19">
        <v>25</v>
      </c>
      <c r="F18" s="20">
        <v>0</v>
      </c>
      <c r="G18" s="21">
        <v>0</v>
      </c>
      <c r="H18" s="21">
        <v>0</v>
      </c>
      <c r="I18" s="26">
        <f t="shared" si="0"/>
        <v>25</v>
      </c>
      <c r="J18" s="21">
        <v>0</v>
      </c>
      <c r="K18" s="53"/>
      <c r="L18" s="16"/>
    </row>
    <row r="19" spans="1:12">
      <c r="A19" s="16">
        <v>14</v>
      </c>
      <c r="B19" s="17" t="s">
        <v>292</v>
      </c>
      <c r="C19" s="17" t="s">
        <v>280</v>
      </c>
      <c r="D19" s="17" t="s">
        <v>20</v>
      </c>
      <c r="E19" s="19">
        <v>40</v>
      </c>
      <c r="F19" s="20">
        <v>0</v>
      </c>
      <c r="G19" s="21">
        <v>0</v>
      </c>
      <c r="H19" s="21">
        <v>0</v>
      </c>
      <c r="I19" s="26">
        <f t="shared" si="0"/>
        <v>40</v>
      </c>
      <c r="J19" s="21">
        <v>0</v>
      </c>
      <c r="K19" s="53"/>
      <c r="L19" s="16"/>
    </row>
    <row r="20" spans="1:12">
      <c r="A20" s="16">
        <v>15</v>
      </c>
      <c r="B20" s="17" t="s">
        <v>293</v>
      </c>
      <c r="C20" s="17" t="s">
        <v>280</v>
      </c>
      <c r="D20" s="17" t="s">
        <v>20</v>
      </c>
      <c r="E20" s="19">
        <v>26</v>
      </c>
      <c r="F20" s="20">
        <v>0</v>
      </c>
      <c r="G20" s="21">
        <v>0</v>
      </c>
      <c r="H20" s="21">
        <v>0</v>
      </c>
      <c r="I20" s="26">
        <f t="shared" si="0"/>
        <v>26</v>
      </c>
      <c r="J20" s="21">
        <v>0</v>
      </c>
      <c r="K20" s="53"/>
      <c r="L20" s="16"/>
    </row>
    <row r="21" spans="1:12">
      <c r="A21" s="16">
        <v>16</v>
      </c>
      <c r="B21" s="17" t="s">
        <v>294</v>
      </c>
      <c r="C21" s="17" t="s">
        <v>280</v>
      </c>
      <c r="D21" s="17" t="s">
        <v>20</v>
      </c>
      <c r="E21" s="19">
        <v>240</v>
      </c>
      <c r="F21" s="26">
        <v>240</v>
      </c>
      <c r="G21" s="21">
        <v>0</v>
      </c>
      <c r="H21" s="22">
        <f>F21/E21</f>
        <v>1</v>
      </c>
      <c r="I21" s="26">
        <f t="shared" si="0"/>
        <v>240</v>
      </c>
      <c r="J21" s="21">
        <v>0</v>
      </c>
      <c r="K21" s="53"/>
      <c r="L21" s="16" t="s">
        <v>36</v>
      </c>
    </row>
    <row r="22" ht="24" spans="1:12">
      <c r="A22" s="16">
        <v>17</v>
      </c>
      <c r="B22" s="17" t="s">
        <v>295</v>
      </c>
      <c r="C22" s="17" t="s">
        <v>280</v>
      </c>
      <c r="D22" s="17" t="s">
        <v>20</v>
      </c>
      <c r="E22" s="19">
        <v>179</v>
      </c>
      <c r="F22" s="20">
        <v>0</v>
      </c>
      <c r="G22" s="21">
        <v>0</v>
      </c>
      <c r="H22" s="21">
        <v>0</v>
      </c>
      <c r="I22" s="26">
        <f t="shared" si="0"/>
        <v>179</v>
      </c>
      <c r="J22" s="21">
        <v>0</v>
      </c>
      <c r="K22" s="53"/>
      <c r="L22" s="17" t="s">
        <v>296</v>
      </c>
    </row>
    <row r="23" spans="1:12">
      <c r="A23" s="16">
        <v>18</v>
      </c>
      <c r="B23" s="17" t="s">
        <v>297</v>
      </c>
      <c r="C23" s="17" t="s">
        <v>280</v>
      </c>
      <c r="D23" s="17" t="s">
        <v>20</v>
      </c>
      <c r="E23" s="19">
        <v>5</v>
      </c>
      <c r="F23" s="20">
        <v>0</v>
      </c>
      <c r="G23" s="21">
        <v>0</v>
      </c>
      <c r="H23" s="21">
        <v>0</v>
      </c>
      <c r="I23" s="26">
        <f t="shared" si="0"/>
        <v>5</v>
      </c>
      <c r="J23" s="21">
        <v>0</v>
      </c>
      <c r="K23" s="53"/>
      <c r="L23" s="16"/>
    </row>
    <row r="24" spans="1:12">
      <c r="A24" s="16">
        <v>19</v>
      </c>
      <c r="B24" s="17" t="s">
        <v>298</v>
      </c>
      <c r="C24" s="17" t="s">
        <v>280</v>
      </c>
      <c r="D24" s="17" t="s">
        <v>20</v>
      </c>
      <c r="E24" s="19">
        <v>12</v>
      </c>
      <c r="F24" s="20">
        <v>0</v>
      </c>
      <c r="G24" s="21">
        <v>0</v>
      </c>
      <c r="H24" s="21">
        <v>0</v>
      </c>
      <c r="I24" s="26">
        <f t="shared" si="0"/>
        <v>12</v>
      </c>
      <c r="J24" s="21">
        <v>0</v>
      </c>
      <c r="K24" s="53"/>
      <c r="L24" s="17"/>
    </row>
    <row r="25" spans="1:12">
      <c r="A25" s="16">
        <v>20</v>
      </c>
      <c r="B25" s="17" t="s">
        <v>299</v>
      </c>
      <c r="C25" s="17" t="s">
        <v>280</v>
      </c>
      <c r="D25" s="17" t="s">
        <v>20</v>
      </c>
      <c r="E25" s="19">
        <v>60</v>
      </c>
      <c r="F25" s="20">
        <v>0</v>
      </c>
      <c r="G25" s="21">
        <v>0</v>
      </c>
      <c r="H25" s="21">
        <v>0</v>
      </c>
      <c r="I25" s="26">
        <f t="shared" si="0"/>
        <v>60</v>
      </c>
      <c r="J25" s="21">
        <v>0</v>
      </c>
      <c r="K25" s="53"/>
      <c r="L25" s="17"/>
    </row>
    <row r="26" spans="1:12">
      <c r="A26" s="16">
        <v>21</v>
      </c>
      <c r="B26" s="17" t="s">
        <v>300</v>
      </c>
      <c r="C26" s="17" t="s">
        <v>280</v>
      </c>
      <c r="D26" s="17" t="s">
        <v>20</v>
      </c>
      <c r="E26" s="19">
        <v>71</v>
      </c>
      <c r="F26" s="20">
        <v>0</v>
      </c>
      <c r="G26" s="21">
        <v>0</v>
      </c>
      <c r="H26" s="21">
        <v>0</v>
      </c>
      <c r="I26" s="26">
        <f t="shared" si="0"/>
        <v>71</v>
      </c>
      <c r="J26" s="21">
        <v>0</v>
      </c>
      <c r="K26" s="53"/>
      <c r="L26" s="17"/>
    </row>
    <row r="27" spans="1:12">
      <c r="A27" s="16">
        <v>22</v>
      </c>
      <c r="B27" s="17" t="s">
        <v>301</v>
      </c>
      <c r="C27" s="17" t="s">
        <v>280</v>
      </c>
      <c r="D27" s="17" t="s">
        <v>20</v>
      </c>
      <c r="E27" s="19">
        <v>10.9</v>
      </c>
      <c r="F27" s="20">
        <v>0</v>
      </c>
      <c r="G27" s="21">
        <v>0</v>
      </c>
      <c r="H27" s="21">
        <v>0</v>
      </c>
      <c r="I27" s="26">
        <f t="shared" si="0"/>
        <v>10.9</v>
      </c>
      <c r="J27" s="21">
        <v>0</v>
      </c>
      <c r="K27" s="53"/>
      <c r="L27" s="16"/>
    </row>
    <row r="28" spans="1:12">
      <c r="A28" s="16">
        <v>23</v>
      </c>
      <c r="B28" s="17" t="s">
        <v>302</v>
      </c>
      <c r="C28" s="17" t="s">
        <v>280</v>
      </c>
      <c r="D28" s="17" t="s">
        <v>20</v>
      </c>
      <c r="E28" s="19">
        <v>4.5</v>
      </c>
      <c r="F28" s="20">
        <v>0</v>
      </c>
      <c r="G28" s="21">
        <v>0</v>
      </c>
      <c r="H28" s="21">
        <v>0</v>
      </c>
      <c r="I28" s="26">
        <f t="shared" si="0"/>
        <v>4.5</v>
      </c>
      <c r="J28" s="21">
        <v>0</v>
      </c>
      <c r="K28" s="53"/>
      <c r="L28" s="17"/>
    </row>
    <row r="29" spans="1:12">
      <c r="A29" s="16">
        <v>24</v>
      </c>
      <c r="B29" s="17" t="s">
        <v>303</v>
      </c>
      <c r="C29" s="17" t="s">
        <v>280</v>
      </c>
      <c r="D29" s="17" t="s">
        <v>20</v>
      </c>
      <c r="E29" s="19">
        <v>50</v>
      </c>
      <c r="F29" s="20">
        <v>0</v>
      </c>
      <c r="G29" s="21">
        <v>0</v>
      </c>
      <c r="H29" s="21">
        <v>0</v>
      </c>
      <c r="I29" s="26">
        <f t="shared" si="0"/>
        <v>50</v>
      </c>
      <c r="J29" s="21">
        <v>0</v>
      </c>
      <c r="K29" s="53"/>
      <c r="L29" s="16"/>
    </row>
    <row r="30" ht="24" spans="1:12">
      <c r="A30" s="16">
        <v>25</v>
      </c>
      <c r="B30" s="17" t="s">
        <v>304</v>
      </c>
      <c r="C30" s="17" t="s">
        <v>280</v>
      </c>
      <c r="D30" s="17" t="s">
        <v>20</v>
      </c>
      <c r="E30" s="19">
        <v>11</v>
      </c>
      <c r="F30" s="26">
        <v>11</v>
      </c>
      <c r="G30" s="21">
        <v>0</v>
      </c>
      <c r="H30" s="22">
        <f>F30/E30</f>
        <v>1</v>
      </c>
      <c r="I30" s="26">
        <f t="shared" si="0"/>
        <v>0</v>
      </c>
      <c r="J30" s="64">
        <v>11</v>
      </c>
      <c r="K30" s="17" t="s">
        <v>305</v>
      </c>
      <c r="L30" s="16" t="s">
        <v>36</v>
      </c>
    </row>
    <row r="31" spans="1:12">
      <c r="A31" s="16">
        <v>26</v>
      </c>
      <c r="B31" s="17" t="s">
        <v>306</v>
      </c>
      <c r="C31" s="17" t="s">
        <v>280</v>
      </c>
      <c r="D31" s="17" t="s">
        <v>20</v>
      </c>
      <c r="E31" s="19">
        <v>5.5</v>
      </c>
      <c r="F31" s="20">
        <v>0</v>
      </c>
      <c r="G31" s="21">
        <v>0</v>
      </c>
      <c r="H31" s="21">
        <v>0</v>
      </c>
      <c r="I31" s="26">
        <f t="shared" si="0"/>
        <v>5.5</v>
      </c>
      <c r="J31" s="21">
        <v>0</v>
      </c>
      <c r="K31" s="53"/>
      <c r="L31" s="16"/>
    </row>
    <row r="32" ht="24" spans="1:12">
      <c r="A32" s="16">
        <v>27</v>
      </c>
      <c r="B32" s="17" t="s">
        <v>307</v>
      </c>
      <c r="C32" s="17" t="s">
        <v>280</v>
      </c>
      <c r="D32" s="17" t="s">
        <v>20</v>
      </c>
      <c r="E32" s="19">
        <v>8</v>
      </c>
      <c r="F32" s="20">
        <v>0</v>
      </c>
      <c r="G32" s="21">
        <v>0</v>
      </c>
      <c r="H32" s="21">
        <v>0</v>
      </c>
      <c r="I32" s="26">
        <f t="shared" si="0"/>
        <v>0</v>
      </c>
      <c r="J32" s="64">
        <v>8</v>
      </c>
      <c r="K32" s="17" t="s">
        <v>305</v>
      </c>
      <c r="L32" s="16"/>
    </row>
    <row r="33" spans="1:12">
      <c r="A33" s="16">
        <v>28</v>
      </c>
      <c r="B33" s="25" t="s">
        <v>308</v>
      </c>
      <c r="C33" s="17" t="s">
        <v>280</v>
      </c>
      <c r="D33" s="17" t="s">
        <v>20</v>
      </c>
      <c r="E33" s="19">
        <v>7.5</v>
      </c>
      <c r="F33" s="20">
        <v>0</v>
      </c>
      <c r="G33" s="21">
        <v>0</v>
      </c>
      <c r="H33" s="21">
        <v>0</v>
      </c>
      <c r="I33" s="26">
        <f t="shared" si="0"/>
        <v>7.5</v>
      </c>
      <c r="J33" s="21">
        <v>0</v>
      </c>
      <c r="K33" s="53"/>
      <c r="L33" s="16"/>
    </row>
    <row r="34" ht="24" spans="1:12">
      <c r="A34" s="16">
        <v>29</v>
      </c>
      <c r="B34" s="17" t="s">
        <v>309</v>
      </c>
      <c r="C34" s="17" t="s">
        <v>310</v>
      </c>
      <c r="D34" s="17" t="s">
        <v>20</v>
      </c>
      <c r="E34" s="19">
        <v>3500</v>
      </c>
      <c r="F34" s="26">
        <v>1178.08</v>
      </c>
      <c r="G34" s="22">
        <f>F34/E34</f>
        <v>0.336594285714286</v>
      </c>
      <c r="H34" s="21">
        <v>0</v>
      </c>
      <c r="I34" s="26">
        <f t="shared" si="0"/>
        <v>3500</v>
      </c>
      <c r="J34" s="21">
        <v>0</v>
      </c>
      <c r="K34" s="53"/>
      <c r="L34" s="16" t="s">
        <v>21</v>
      </c>
    </row>
    <row r="35" ht="24" spans="1:12">
      <c r="A35" s="16">
        <v>30</v>
      </c>
      <c r="B35" s="17" t="s">
        <v>311</v>
      </c>
      <c r="C35" s="17" t="s">
        <v>310</v>
      </c>
      <c r="D35" s="17" t="s">
        <v>20</v>
      </c>
      <c r="E35" s="19">
        <v>148</v>
      </c>
      <c r="F35" s="20">
        <v>0</v>
      </c>
      <c r="G35" s="21">
        <v>0</v>
      </c>
      <c r="H35" s="21">
        <v>0</v>
      </c>
      <c r="I35" s="26">
        <f t="shared" si="0"/>
        <v>148</v>
      </c>
      <c r="J35" s="21">
        <v>0</v>
      </c>
      <c r="K35" s="53"/>
      <c r="L35" s="16"/>
    </row>
    <row r="36" ht="24" spans="1:12">
      <c r="A36" s="16">
        <v>31</v>
      </c>
      <c r="B36" s="17" t="s">
        <v>312</v>
      </c>
      <c r="C36" s="17" t="s">
        <v>310</v>
      </c>
      <c r="D36" s="17" t="s">
        <v>20</v>
      </c>
      <c r="E36" s="19">
        <v>95</v>
      </c>
      <c r="F36" s="20">
        <v>0</v>
      </c>
      <c r="G36" s="21">
        <v>0</v>
      </c>
      <c r="H36" s="21">
        <v>0</v>
      </c>
      <c r="I36" s="26">
        <f t="shared" si="0"/>
        <v>95</v>
      </c>
      <c r="J36" s="21">
        <v>0</v>
      </c>
      <c r="K36" s="53"/>
      <c r="L36" s="16"/>
    </row>
    <row r="37" ht="24" spans="1:12">
      <c r="A37" s="16">
        <v>32</v>
      </c>
      <c r="B37" s="17" t="s">
        <v>313</v>
      </c>
      <c r="C37" s="17" t="s">
        <v>310</v>
      </c>
      <c r="D37" s="17" t="s">
        <v>20</v>
      </c>
      <c r="E37" s="19">
        <v>96</v>
      </c>
      <c r="F37" s="20">
        <v>0</v>
      </c>
      <c r="G37" s="21">
        <v>0</v>
      </c>
      <c r="H37" s="21">
        <v>0</v>
      </c>
      <c r="I37" s="26">
        <f t="shared" si="0"/>
        <v>96</v>
      </c>
      <c r="J37" s="21">
        <v>0</v>
      </c>
      <c r="K37" s="53"/>
      <c r="L37" s="16"/>
    </row>
    <row r="38" spans="1:12">
      <c r="A38" s="16">
        <v>33</v>
      </c>
      <c r="B38" s="17" t="s">
        <v>314</v>
      </c>
      <c r="C38" s="17" t="s">
        <v>315</v>
      </c>
      <c r="D38" s="17" t="s">
        <v>20</v>
      </c>
      <c r="E38" s="19">
        <v>386</v>
      </c>
      <c r="F38" s="20">
        <v>0</v>
      </c>
      <c r="G38" s="21">
        <v>0</v>
      </c>
      <c r="H38" s="21">
        <v>0</v>
      </c>
      <c r="I38" s="26">
        <f t="shared" si="0"/>
        <v>386</v>
      </c>
      <c r="J38" s="21">
        <v>0</v>
      </c>
      <c r="K38" s="53"/>
      <c r="L38" s="16"/>
    </row>
    <row r="39" spans="1:12">
      <c r="A39" s="16">
        <v>34</v>
      </c>
      <c r="B39" s="17" t="s">
        <v>316</v>
      </c>
      <c r="C39" s="17" t="s">
        <v>315</v>
      </c>
      <c r="D39" s="17" t="s">
        <v>20</v>
      </c>
      <c r="E39" s="19">
        <v>230</v>
      </c>
      <c r="F39" s="26">
        <v>230</v>
      </c>
      <c r="G39" s="21">
        <v>0</v>
      </c>
      <c r="H39" s="22">
        <f>F39/E39</f>
        <v>1</v>
      </c>
      <c r="I39" s="26">
        <f t="shared" si="0"/>
        <v>230</v>
      </c>
      <c r="J39" s="21">
        <v>0</v>
      </c>
      <c r="K39" s="53"/>
      <c r="L39" s="16" t="s">
        <v>36</v>
      </c>
    </row>
    <row r="40" spans="1:12">
      <c r="A40" s="16">
        <v>35</v>
      </c>
      <c r="B40" s="17" t="s">
        <v>317</v>
      </c>
      <c r="C40" s="17" t="s">
        <v>315</v>
      </c>
      <c r="D40" s="17" t="s">
        <v>20</v>
      </c>
      <c r="E40" s="19">
        <v>99</v>
      </c>
      <c r="F40" s="20">
        <v>0</v>
      </c>
      <c r="G40" s="21">
        <v>0</v>
      </c>
      <c r="H40" s="21">
        <v>0</v>
      </c>
      <c r="I40" s="26">
        <f t="shared" si="0"/>
        <v>99</v>
      </c>
      <c r="J40" s="21">
        <v>0</v>
      </c>
      <c r="K40" s="53"/>
      <c r="L40" s="16"/>
    </row>
    <row r="41" spans="1:12">
      <c r="A41" s="16">
        <v>36</v>
      </c>
      <c r="B41" s="17" t="s">
        <v>318</v>
      </c>
      <c r="C41" s="17" t="s">
        <v>315</v>
      </c>
      <c r="D41" s="17" t="s">
        <v>20</v>
      </c>
      <c r="E41" s="19">
        <v>55</v>
      </c>
      <c r="F41" s="20">
        <v>0</v>
      </c>
      <c r="G41" s="21">
        <v>0</v>
      </c>
      <c r="H41" s="21">
        <v>0</v>
      </c>
      <c r="I41" s="26">
        <f t="shared" si="0"/>
        <v>55</v>
      </c>
      <c r="J41" s="21">
        <v>0</v>
      </c>
      <c r="K41" s="53"/>
      <c r="L41" s="16"/>
    </row>
    <row r="42" ht="24" spans="1:12">
      <c r="A42" s="16">
        <v>37</v>
      </c>
      <c r="B42" s="17" t="s">
        <v>319</v>
      </c>
      <c r="C42" s="17" t="s">
        <v>315</v>
      </c>
      <c r="D42" s="17" t="s">
        <v>20</v>
      </c>
      <c r="E42" s="19">
        <v>35</v>
      </c>
      <c r="F42" s="20">
        <v>0</v>
      </c>
      <c r="G42" s="21">
        <v>0</v>
      </c>
      <c r="H42" s="21">
        <v>0</v>
      </c>
      <c r="I42" s="26">
        <f t="shared" si="0"/>
        <v>35</v>
      </c>
      <c r="J42" s="21">
        <v>0</v>
      </c>
      <c r="K42" s="53"/>
      <c r="L42" s="17" t="s">
        <v>320</v>
      </c>
    </row>
    <row r="43" spans="1:12">
      <c r="A43" s="16">
        <v>38</v>
      </c>
      <c r="B43" s="17" t="s">
        <v>321</v>
      </c>
      <c r="C43" s="17" t="s">
        <v>315</v>
      </c>
      <c r="D43" s="17" t="s">
        <v>20</v>
      </c>
      <c r="E43" s="19">
        <v>146</v>
      </c>
      <c r="F43" s="20">
        <v>0</v>
      </c>
      <c r="G43" s="21">
        <v>0</v>
      </c>
      <c r="H43" s="21">
        <v>0</v>
      </c>
      <c r="I43" s="26">
        <f t="shared" si="0"/>
        <v>146</v>
      </c>
      <c r="J43" s="21">
        <v>0</v>
      </c>
      <c r="K43" s="53"/>
      <c r="L43" s="16"/>
    </row>
    <row r="44" spans="1:12">
      <c r="A44" s="16">
        <v>39</v>
      </c>
      <c r="B44" s="17" t="s">
        <v>322</v>
      </c>
      <c r="C44" s="17" t="s">
        <v>315</v>
      </c>
      <c r="D44" s="17" t="s">
        <v>20</v>
      </c>
      <c r="E44" s="19">
        <v>40</v>
      </c>
      <c r="F44" s="20">
        <v>0</v>
      </c>
      <c r="G44" s="21">
        <v>0</v>
      </c>
      <c r="H44" s="21">
        <v>0</v>
      </c>
      <c r="I44" s="26">
        <f t="shared" si="0"/>
        <v>40</v>
      </c>
      <c r="J44" s="21">
        <v>0</v>
      </c>
      <c r="K44" s="53"/>
      <c r="L44" s="16"/>
    </row>
    <row r="45" ht="24" spans="1:12">
      <c r="A45" s="16">
        <v>40</v>
      </c>
      <c r="B45" s="17" t="s">
        <v>323</v>
      </c>
      <c r="C45" s="17" t="s">
        <v>324</v>
      </c>
      <c r="D45" s="17" t="s">
        <v>20</v>
      </c>
      <c r="E45" s="19">
        <v>708</v>
      </c>
      <c r="F45" s="26">
        <v>593.45</v>
      </c>
      <c r="G45" s="22">
        <f>F45/E45</f>
        <v>0.838206214689266</v>
      </c>
      <c r="H45" s="21">
        <v>0</v>
      </c>
      <c r="I45" s="26">
        <f t="shared" si="0"/>
        <v>708</v>
      </c>
      <c r="J45" s="21">
        <v>0</v>
      </c>
      <c r="K45" s="53"/>
      <c r="L45" s="16" t="s">
        <v>21</v>
      </c>
    </row>
    <row r="46" ht="24" spans="1:12">
      <c r="A46" s="16">
        <v>41</v>
      </c>
      <c r="B46" s="17" t="s">
        <v>325</v>
      </c>
      <c r="C46" s="17" t="s">
        <v>324</v>
      </c>
      <c r="D46" s="17" t="s">
        <v>20</v>
      </c>
      <c r="E46" s="19">
        <v>415</v>
      </c>
      <c r="F46" s="20">
        <v>0</v>
      </c>
      <c r="G46" s="21">
        <v>0</v>
      </c>
      <c r="H46" s="21">
        <v>0</v>
      </c>
      <c r="I46" s="26">
        <f t="shared" si="0"/>
        <v>415</v>
      </c>
      <c r="J46" s="21">
        <v>0</v>
      </c>
      <c r="K46" s="53"/>
      <c r="L46" s="16"/>
    </row>
    <row r="47" ht="24" spans="1:12">
      <c r="A47" s="16">
        <v>42</v>
      </c>
      <c r="B47" s="17" t="s">
        <v>326</v>
      </c>
      <c r="C47" s="17" t="s">
        <v>324</v>
      </c>
      <c r="D47" s="17" t="s">
        <v>20</v>
      </c>
      <c r="E47" s="19">
        <v>255</v>
      </c>
      <c r="F47" s="20">
        <v>0</v>
      </c>
      <c r="G47" s="21">
        <v>0</v>
      </c>
      <c r="H47" s="21">
        <v>0</v>
      </c>
      <c r="I47" s="26">
        <f t="shared" si="0"/>
        <v>249</v>
      </c>
      <c r="J47" s="64">
        <v>6</v>
      </c>
      <c r="K47" s="17" t="s">
        <v>66</v>
      </c>
      <c r="L47" s="16"/>
    </row>
    <row r="48" ht="24" spans="1:12">
      <c r="A48" s="16">
        <v>43</v>
      </c>
      <c r="B48" s="17" t="s">
        <v>327</v>
      </c>
      <c r="C48" s="17" t="s">
        <v>324</v>
      </c>
      <c r="D48" s="17" t="s">
        <v>20</v>
      </c>
      <c r="E48" s="19">
        <v>247</v>
      </c>
      <c r="F48" s="26">
        <v>247</v>
      </c>
      <c r="G48" s="21">
        <v>0</v>
      </c>
      <c r="H48" s="22">
        <f>F48/E48</f>
        <v>1</v>
      </c>
      <c r="I48" s="26">
        <f t="shared" si="0"/>
        <v>225</v>
      </c>
      <c r="J48" s="64">
        <v>22</v>
      </c>
      <c r="K48" s="17" t="s">
        <v>66</v>
      </c>
      <c r="L48" s="16" t="s">
        <v>36</v>
      </c>
    </row>
    <row r="49" ht="24" spans="1:12">
      <c r="A49" s="16">
        <v>44</v>
      </c>
      <c r="B49" s="17" t="s">
        <v>328</v>
      </c>
      <c r="C49" s="17" t="s">
        <v>324</v>
      </c>
      <c r="D49" s="17" t="s">
        <v>20</v>
      </c>
      <c r="E49" s="19">
        <v>15</v>
      </c>
      <c r="F49" s="20">
        <v>0</v>
      </c>
      <c r="G49" s="21">
        <v>0</v>
      </c>
      <c r="H49" s="21">
        <v>0</v>
      </c>
      <c r="I49" s="26">
        <f t="shared" si="0"/>
        <v>15</v>
      </c>
      <c r="J49" s="21">
        <v>0</v>
      </c>
      <c r="K49" s="53"/>
      <c r="L49" s="16"/>
    </row>
    <row r="50" ht="24" spans="1:12">
      <c r="A50" s="16">
        <v>45</v>
      </c>
      <c r="B50" s="17" t="s">
        <v>329</v>
      </c>
      <c r="C50" s="17" t="s">
        <v>324</v>
      </c>
      <c r="D50" s="17" t="s">
        <v>20</v>
      </c>
      <c r="E50" s="19">
        <v>123</v>
      </c>
      <c r="F50" s="26">
        <v>74.95</v>
      </c>
      <c r="G50" s="22">
        <f>F50/E50</f>
        <v>0.609349593495935</v>
      </c>
      <c r="H50" s="21">
        <v>0</v>
      </c>
      <c r="I50" s="26">
        <f t="shared" si="0"/>
        <v>123</v>
      </c>
      <c r="J50" s="21">
        <v>0</v>
      </c>
      <c r="K50" s="53"/>
      <c r="L50" s="16" t="s">
        <v>21</v>
      </c>
    </row>
    <row r="51" spans="1:12">
      <c r="A51" s="16">
        <v>46</v>
      </c>
      <c r="B51" s="17" t="s">
        <v>330</v>
      </c>
      <c r="C51" s="17" t="s">
        <v>324</v>
      </c>
      <c r="D51" s="17" t="s">
        <v>20</v>
      </c>
      <c r="E51" s="19">
        <v>15</v>
      </c>
      <c r="F51" s="20">
        <v>0</v>
      </c>
      <c r="G51" s="21">
        <v>0</v>
      </c>
      <c r="H51" s="21">
        <v>0</v>
      </c>
      <c r="I51" s="26">
        <f t="shared" si="0"/>
        <v>15</v>
      </c>
      <c r="J51" s="21">
        <v>0</v>
      </c>
      <c r="K51" s="53"/>
      <c r="L51" s="16"/>
    </row>
    <row r="52" ht="24" spans="1:12">
      <c r="A52" s="16">
        <v>47</v>
      </c>
      <c r="B52" s="17" t="s">
        <v>331</v>
      </c>
      <c r="C52" s="17" t="s">
        <v>324</v>
      </c>
      <c r="D52" s="17" t="s">
        <v>20</v>
      </c>
      <c r="E52" s="19">
        <v>30</v>
      </c>
      <c r="F52" s="20">
        <v>0</v>
      </c>
      <c r="G52" s="21">
        <v>0</v>
      </c>
      <c r="H52" s="21">
        <v>0</v>
      </c>
      <c r="I52" s="26">
        <f t="shared" si="0"/>
        <v>30</v>
      </c>
      <c r="J52" s="21">
        <v>0</v>
      </c>
      <c r="K52" s="53"/>
      <c r="L52" s="16"/>
    </row>
    <row r="53" spans="1:12">
      <c r="A53" s="16">
        <v>48</v>
      </c>
      <c r="B53" s="17" t="s">
        <v>332</v>
      </c>
      <c r="C53" s="17" t="s">
        <v>324</v>
      </c>
      <c r="D53" s="17" t="s">
        <v>20</v>
      </c>
      <c r="E53" s="19">
        <v>151</v>
      </c>
      <c r="F53" s="26">
        <v>151</v>
      </c>
      <c r="G53" s="21">
        <v>0</v>
      </c>
      <c r="H53" s="22">
        <f>F53/E53</f>
        <v>1</v>
      </c>
      <c r="I53" s="26">
        <f t="shared" si="0"/>
        <v>151</v>
      </c>
      <c r="J53" s="21">
        <v>0</v>
      </c>
      <c r="K53" s="53"/>
      <c r="L53" s="16" t="s">
        <v>36</v>
      </c>
    </row>
    <row r="54" ht="24" spans="1:12">
      <c r="A54" s="16">
        <v>49</v>
      </c>
      <c r="B54" s="17" t="s">
        <v>333</v>
      </c>
      <c r="C54" s="17" t="s">
        <v>324</v>
      </c>
      <c r="D54" s="17" t="s">
        <v>20</v>
      </c>
      <c r="E54" s="19">
        <v>160</v>
      </c>
      <c r="F54" s="20">
        <v>0</v>
      </c>
      <c r="G54" s="21">
        <v>0</v>
      </c>
      <c r="H54" s="21">
        <v>0</v>
      </c>
      <c r="I54" s="26">
        <f t="shared" si="0"/>
        <v>160</v>
      </c>
      <c r="J54" s="21">
        <v>0</v>
      </c>
      <c r="K54" s="53"/>
      <c r="L54" s="16"/>
    </row>
    <row r="55" spans="1:12">
      <c r="A55" s="16">
        <v>50</v>
      </c>
      <c r="B55" s="17" t="s">
        <v>334</v>
      </c>
      <c r="C55" s="17" t="s">
        <v>324</v>
      </c>
      <c r="D55" s="17" t="s">
        <v>20</v>
      </c>
      <c r="E55" s="19">
        <v>61.5</v>
      </c>
      <c r="F55" s="20">
        <v>0</v>
      </c>
      <c r="G55" s="21">
        <v>0</v>
      </c>
      <c r="H55" s="21">
        <v>0</v>
      </c>
      <c r="I55" s="26">
        <f t="shared" si="0"/>
        <v>61.5</v>
      </c>
      <c r="J55" s="21">
        <v>0</v>
      </c>
      <c r="K55" s="53"/>
      <c r="L55" s="16"/>
    </row>
    <row r="56" spans="1:12">
      <c r="A56" s="16">
        <v>51</v>
      </c>
      <c r="B56" s="17" t="s">
        <v>335</v>
      </c>
      <c r="C56" s="17" t="s">
        <v>324</v>
      </c>
      <c r="D56" s="17" t="s">
        <v>20</v>
      </c>
      <c r="E56" s="19">
        <v>25</v>
      </c>
      <c r="F56" s="20">
        <v>0</v>
      </c>
      <c r="G56" s="21">
        <v>0</v>
      </c>
      <c r="H56" s="21">
        <v>0</v>
      </c>
      <c r="I56" s="26">
        <f t="shared" si="0"/>
        <v>25</v>
      </c>
      <c r="J56" s="21">
        <v>0</v>
      </c>
      <c r="K56" s="53"/>
      <c r="L56" s="16"/>
    </row>
    <row r="57" ht="24" spans="1:12">
      <c r="A57" s="16">
        <v>52</v>
      </c>
      <c r="B57" s="17" t="s">
        <v>336</v>
      </c>
      <c r="C57" s="17" t="s">
        <v>337</v>
      </c>
      <c r="D57" s="17" t="s">
        <v>20</v>
      </c>
      <c r="E57" s="19">
        <v>270</v>
      </c>
      <c r="F57" s="26">
        <v>240.08</v>
      </c>
      <c r="G57" s="22">
        <f>F57/E57</f>
        <v>0.889185185185185</v>
      </c>
      <c r="H57" s="21">
        <v>0</v>
      </c>
      <c r="I57" s="26">
        <f t="shared" si="0"/>
        <v>263</v>
      </c>
      <c r="J57" s="64">
        <v>7</v>
      </c>
      <c r="K57" s="17" t="s">
        <v>66</v>
      </c>
      <c r="L57" s="16" t="s">
        <v>21</v>
      </c>
    </row>
    <row r="58" ht="24" spans="1:12">
      <c r="A58" s="16">
        <v>53</v>
      </c>
      <c r="B58" s="17" t="s">
        <v>338</v>
      </c>
      <c r="C58" s="17" t="s">
        <v>337</v>
      </c>
      <c r="D58" s="17" t="s">
        <v>20</v>
      </c>
      <c r="E58" s="19">
        <v>665</v>
      </c>
      <c r="F58" s="26">
        <v>425.93</v>
      </c>
      <c r="G58" s="22">
        <f>F58/E58</f>
        <v>0.640496240601504</v>
      </c>
      <c r="H58" s="21">
        <v>0</v>
      </c>
      <c r="I58" s="26">
        <f t="shared" si="0"/>
        <v>665</v>
      </c>
      <c r="J58" s="21">
        <v>0</v>
      </c>
      <c r="K58" s="53"/>
      <c r="L58" s="16" t="s">
        <v>21</v>
      </c>
    </row>
    <row r="59" ht="24" spans="1:12">
      <c r="A59" s="16">
        <v>54</v>
      </c>
      <c r="B59" s="17" t="s">
        <v>339</v>
      </c>
      <c r="C59" s="17" t="s">
        <v>337</v>
      </c>
      <c r="D59" s="17" t="s">
        <v>20</v>
      </c>
      <c r="E59" s="19">
        <v>15</v>
      </c>
      <c r="F59" s="20">
        <v>0</v>
      </c>
      <c r="G59" s="21">
        <v>0</v>
      </c>
      <c r="H59" s="21">
        <v>0</v>
      </c>
      <c r="I59" s="26">
        <f t="shared" si="0"/>
        <v>15</v>
      </c>
      <c r="J59" s="21">
        <v>0</v>
      </c>
      <c r="K59" s="53"/>
      <c r="L59" s="16"/>
    </row>
    <row r="60" spans="1:12">
      <c r="A60" s="16">
        <v>55</v>
      </c>
      <c r="B60" s="17" t="s">
        <v>340</v>
      </c>
      <c r="C60" s="17" t="s">
        <v>337</v>
      </c>
      <c r="D60" s="17" t="s">
        <v>20</v>
      </c>
      <c r="E60" s="19">
        <v>14</v>
      </c>
      <c r="F60" s="20">
        <v>0</v>
      </c>
      <c r="G60" s="21">
        <v>0</v>
      </c>
      <c r="H60" s="21">
        <v>0</v>
      </c>
      <c r="I60" s="26">
        <f t="shared" si="0"/>
        <v>14</v>
      </c>
      <c r="J60" s="21">
        <v>0</v>
      </c>
      <c r="K60" s="53"/>
      <c r="L60" s="16"/>
    </row>
    <row r="61" spans="1:12">
      <c r="A61" s="16">
        <v>56</v>
      </c>
      <c r="B61" s="17" t="s">
        <v>341</v>
      </c>
      <c r="C61" s="17" t="s">
        <v>337</v>
      </c>
      <c r="D61" s="17" t="s">
        <v>20</v>
      </c>
      <c r="E61" s="19">
        <v>89</v>
      </c>
      <c r="F61" s="26">
        <v>89</v>
      </c>
      <c r="G61" s="21">
        <v>0</v>
      </c>
      <c r="H61" s="22">
        <f>F61/E61</f>
        <v>1</v>
      </c>
      <c r="I61" s="26">
        <f t="shared" si="0"/>
        <v>89</v>
      </c>
      <c r="J61" s="21">
        <v>0</v>
      </c>
      <c r="K61" s="53"/>
      <c r="L61" s="16" t="s">
        <v>36</v>
      </c>
    </row>
    <row r="62" spans="1:12">
      <c r="A62" s="16">
        <v>57</v>
      </c>
      <c r="B62" s="17" t="s">
        <v>342</v>
      </c>
      <c r="C62" s="17" t="s">
        <v>337</v>
      </c>
      <c r="D62" s="17" t="s">
        <v>20</v>
      </c>
      <c r="E62" s="19">
        <v>2</v>
      </c>
      <c r="F62" s="20">
        <v>0</v>
      </c>
      <c r="G62" s="21">
        <v>0</v>
      </c>
      <c r="H62" s="21">
        <v>0</v>
      </c>
      <c r="I62" s="26">
        <f t="shared" si="0"/>
        <v>2</v>
      </c>
      <c r="J62" s="21">
        <v>0</v>
      </c>
      <c r="K62" s="53"/>
      <c r="L62" s="16"/>
    </row>
    <row r="63" spans="1:12">
      <c r="A63" s="16">
        <v>58</v>
      </c>
      <c r="B63" s="17" t="s">
        <v>343</v>
      </c>
      <c r="C63" s="17" t="s">
        <v>337</v>
      </c>
      <c r="D63" s="17" t="s">
        <v>20</v>
      </c>
      <c r="E63" s="19">
        <v>5</v>
      </c>
      <c r="F63" s="20">
        <v>0</v>
      </c>
      <c r="G63" s="21">
        <v>0</v>
      </c>
      <c r="H63" s="21">
        <v>0</v>
      </c>
      <c r="I63" s="26">
        <f t="shared" si="0"/>
        <v>5</v>
      </c>
      <c r="J63" s="21">
        <v>0</v>
      </c>
      <c r="K63" s="53"/>
      <c r="L63" s="16"/>
    </row>
    <row r="64" ht="24" spans="1:12">
      <c r="A64" s="16">
        <v>59</v>
      </c>
      <c r="B64" s="17" t="s">
        <v>344</v>
      </c>
      <c r="C64" s="17" t="s">
        <v>337</v>
      </c>
      <c r="D64" s="17" t="s">
        <v>20</v>
      </c>
      <c r="E64" s="19">
        <v>26</v>
      </c>
      <c r="F64" s="20">
        <v>0</v>
      </c>
      <c r="G64" s="21">
        <v>0</v>
      </c>
      <c r="H64" s="21">
        <v>0</v>
      </c>
      <c r="I64" s="26">
        <f t="shared" si="0"/>
        <v>26</v>
      </c>
      <c r="J64" s="21">
        <v>0</v>
      </c>
      <c r="K64" s="53"/>
      <c r="L64" s="16"/>
    </row>
    <row r="65" ht="24" spans="1:12">
      <c r="A65" s="16">
        <v>60</v>
      </c>
      <c r="B65" s="17" t="s">
        <v>345</v>
      </c>
      <c r="C65" s="17" t="s">
        <v>346</v>
      </c>
      <c r="D65" s="17" t="s">
        <v>20</v>
      </c>
      <c r="E65" s="19">
        <v>280</v>
      </c>
      <c r="F65" s="26">
        <v>183.75</v>
      </c>
      <c r="G65" s="22">
        <f t="shared" ref="G65:G68" si="1">F65/E65</f>
        <v>0.65625</v>
      </c>
      <c r="H65" s="21">
        <v>0</v>
      </c>
      <c r="I65" s="26">
        <f t="shared" si="0"/>
        <v>280</v>
      </c>
      <c r="J65" s="21">
        <v>0</v>
      </c>
      <c r="K65" s="53"/>
      <c r="L65" s="16" t="s">
        <v>21</v>
      </c>
    </row>
    <row r="66" ht="24" spans="1:12">
      <c r="A66" s="16">
        <v>61</v>
      </c>
      <c r="B66" s="17" t="s">
        <v>347</v>
      </c>
      <c r="C66" s="17" t="s">
        <v>346</v>
      </c>
      <c r="D66" s="17" t="s">
        <v>20</v>
      </c>
      <c r="E66" s="19">
        <v>720</v>
      </c>
      <c r="F66" s="26">
        <v>636.45</v>
      </c>
      <c r="G66" s="22">
        <f t="shared" si="1"/>
        <v>0.883958333333333</v>
      </c>
      <c r="H66" s="21">
        <v>0</v>
      </c>
      <c r="I66" s="26">
        <f t="shared" si="0"/>
        <v>720</v>
      </c>
      <c r="J66" s="21">
        <v>0</v>
      </c>
      <c r="K66" s="53"/>
      <c r="L66" s="16" t="s">
        <v>21</v>
      </c>
    </row>
    <row r="67" ht="24" spans="1:12">
      <c r="A67" s="16">
        <v>62</v>
      </c>
      <c r="B67" s="17" t="s">
        <v>348</v>
      </c>
      <c r="C67" s="17" t="s">
        <v>346</v>
      </c>
      <c r="D67" s="17" t="s">
        <v>20</v>
      </c>
      <c r="E67" s="19">
        <v>195</v>
      </c>
      <c r="F67" s="20">
        <v>0</v>
      </c>
      <c r="G67" s="21">
        <v>0</v>
      </c>
      <c r="H67" s="21">
        <v>0</v>
      </c>
      <c r="I67" s="26">
        <f t="shared" si="0"/>
        <v>195</v>
      </c>
      <c r="J67" s="21">
        <v>0</v>
      </c>
      <c r="K67" s="53"/>
      <c r="L67" s="16"/>
    </row>
    <row r="68" ht="24" spans="1:12">
      <c r="A68" s="16">
        <v>63</v>
      </c>
      <c r="B68" s="17" t="s">
        <v>349</v>
      </c>
      <c r="C68" s="17" t="s">
        <v>350</v>
      </c>
      <c r="D68" s="17" t="s">
        <v>20</v>
      </c>
      <c r="E68" s="19">
        <v>747</v>
      </c>
      <c r="F68" s="26">
        <v>650</v>
      </c>
      <c r="G68" s="22">
        <f t="shared" si="1"/>
        <v>0.870147255689424</v>
      </c>
      <c r="H68" s="21">
        <v>0</v>
      </c>
      <c r="I68" s="26">
        <f t="shared" si="0"/>
        <v>747</v>
      </c>
      <c r="J68" s="21">
        <v>0</v>
      </c>
      <c r="K68" s="53"/>
      <c r="L68" s="16" t="s">
        <v>21</v>
      </c>
    </row>
    <row r="69" spans="1:12">
      <c r="A69" s="16">
        <v>64</v>
      </c>
      <c r="B69" s="17" t="s">
        <v>351</v>
      </c>
      <c r="C69" s="17" t="s">
        <v>350</v>
      </c>
      <c r="D69" s="17" t="s">
        <v>20</v>
      </c>
      <c r="E69" s="19">
        <v>510</v>
      </c>
      <c r="F69" s="26">
        <v>510</v>
      </c>
      <c r="G69" s="21">
        <v>0</v>
      </c>
      <c r="H69" s="22">
        <f t="shared" ref="H69:H72" si="2">F69/E69</f>
        <v>1</v>
      </c>
      <c r="I69" s="26">
        <f t="shared" si="0"/>
        <v>510</v>
      </c>
      <c r="J69" s="21">
        <v>0</v>
      </c>
      <c r="K69" s="53"/>
      <c r="L69" s="16" t="s">
        <v>36</v>
      </c>
    </row>
    <row r="70" ht="24" spans="1:12">
      <c r="A70" s="16">
        <v>65</v>
      </c>
      <c r="B70" s="17" t="s">
        <v>352</v>
      </c>
      <c r="C70" s="17" t="s">
        <v>350</v>
      </c>
      <c r="D70" s="17" t="s">
        <v>20</v>
      </c>
      <c r="E70" s="19">
        <v>448</v>
      </c>
      <c r="F70" s="26">
        <v>448</v>
      </c>
      <c r="G70" s="21">
        <v>0</v>
      </c>
      <c r="H70" s="22">
        <f t="shared" si="2"/>
        <v>1</v>
      </c>
      <c r="I70" s="26">
        <f t="shared" ref="I70:I81" si="3">E70-J70</f>
        <v>448</v>
      </c>
      <c r="J70" s="21">
        <v>0</v>
      </c>
      <c r="K70" s="53"/>
      <c r="L70" s="17" t="s">
        <v>353</v>
      </c>
    </row>
    <row r="71" ht="24" spans="1:12">
      <c r="A71" s="16">
        <v>66</v>
      </c>
      <c r="B71" s="17" t="s">
        <v>354</v>
      </c>
      <c r="C71" s="17" t="s">
        <v>350</v>
      </c>
      <c r="D71" s="17" t="s">
        <v>20</v>
      </c>
      <c r="E71" s="19">
        <v>350</v>
      </c>
      <c r="F71" s="26">
        <v>316.84</v>
      </c>
      <c r="G71" s="22">
        <f>F71/E71</f>
        <v>0.905257142857143</v>
      </c>
      <c r="H71" s="21">
        <v>0</v>
      </c>
      <c r="I71" s="26">
        <f t="shared" si="3"/>
        <v>350</v>
      </c>
      <c r="J71" s="21">
        <v>0</v>
      </c>
      <c r="K71" s="53"/>
      <c r="L71" s="16" t="s">
        <v>21</v>
      </c>
    </row>
    <row r="72" spans="1:12">
      <c r="A72" s="16">
        <v>67</v>
      </c>
      <c r="B72" s="17" t="s">
        <v>355</v>
      </c>
      <c r="C72" s="17" t="s">
        <v>350</v>
      </c>
      <c r="D72" s="17" t="s">
        <v>20</v>
      </c>
      <c r="E72" s="19">
        <v>253</v>
      </c>
      <c r="F72" s="26">
        <v>253</v>
      </c>
      <c r="G72" s="21">
        <v>0</v>
      </c>
      <c r="H72" s="22">
        <f t="shared" si="2"/>
        <v>1</v>
      </c>
      <c r="I72" s="26">
        <f t="shared" si="3"/>
        <v>253</v>
      </c>
      <c r="J72" s="21">
        <v>0</v>
      </c>
      <c r="K72" s="53"/>
      <c r="L72" s="16" t="s">
        <v>36</v>
      </c>
    </row>
    <row r="73" spans="1:12">
      <c r="A73" s="16">
        <v>68</v>
      </c>
      <c r="B73" s="17" t="s">
        <v>356</v>
      </c>
      <c r="C73" s="17" t="s">
        <v>350</v>
      </c>
      <c r="D73" s="17" t="s">
        <v>20</v>
      </c>
      <c r="E73" s="19">
        <v>150</v>
      </c>
      <c r="F73" s="20">
        <v>0</v>
      </c>
      <c r="G73" s="21">
        <v>0</v>
      </c>
      <c r="H73" s="21">
        <v>0</v>
      </c>
      <c r="I73" s="26">
        <f t="shared" si="3"/>
        <v>150</v>
      </c>
      <c r="J73" s="21">
        <v>0</v>
      </c>
      <c r="K73" s="53"/>
      <c r="L73" s="16"/>
    </row>
    <row r="74" spans="1:12">
      <c r="A74" s="16">
        <v>69</v>
      </c>
      <c r="B74" s="17" t="s">
        <v>357</v>
      </c>
      <c r="C74" s="17" t="s">
        <v>350</v>
      </c>
      <c r="D74" s="17" t="s">
        <v>20</v>
      </c>
      <c r="E74" s="19">
        <v>20</v>
      </c>
      <c r="F74" s="20">
        <v>0</v>
      </c>
      <c r="G74" s="21">
        <v>0</v>
      </c>
      <c r="H74" s="21">
        <v>0</v>
      </c>
      <c r="I74" s="26">
        <f t="shared" si="3"/>
        <v>20</v>
      </c>
      <c r="J74" s="21">
        <v>0</v>
      </c>
      <c r="K74" s="53"/>
      <c r="L74" s="16"/>
    </row>
    <row r="75" spans="1:12">
      <c r="A75" s="16">
        <v>70</v>
      </c>
      <c r="B75" s="17" t="s">
        <v>358</v>
      </c>
      <c r="C75" s="17" t="s">
        <v>350</v>
      </c>
      <c r="D75" s="17" t="s">
        <v>20</v>
      </c>
      <c r="E75" s="19">
        <v>23</v>
      </c>
      <c r="F75" s="20">
        <v>0</v>
      </c>
      <c r="G75" s="21">
        <v>0</v>
      </c>
      <c r="H75" s="21">
        <v>0</v>
      </c>
      <c r="I75" s="26">
        <f t="shared" si="3"/>
        <v>23</v>
      </c>
      <c r="J75" s="21">
        <v>0</v>
      </c>
      <c r="K75" s="53"/>
      <c r="L75" s="16"/>
    </row>
    <row r="76" spans="1:12">
      <c r="A76" s="16">
        <v>71</v>
      </c>
      <c r="B76" s="17" t="s">
        <v>359</v>
      </c>
      <c r="C76" s="17" t="s">
        <v>350</v>
      </c>
      <c r="D76" s="17" t="s">
        <v>20</v>
      </c>
      <c r="E76" s="19">
        <v>30</v>
      </c>
      <c r="F76" s="20">
        <v>0</v>
      </c>
      <c r="G76" s="21">
        <v>0</v>
      </c>
      <c r="H76" s="21">
        <v>0</v>
      </c>
      <c r="I76" s="26">
        <f t="shared" si="3"/>
        <v>30</v>
      </c>
      <c r="J76" s="21">
        <v>0</v>
      </c>
      <c r="K76" s="53"/>
      <c r="L76" s="16"/>
    </row>
    <row r="77" spans="1:12">
      <c r="A77" s="16">
        <v>72</v>
      </c>
      <c r="B77" s="17" t="s">
        <v>360</v>
      </c>
      <c r="C77" s="17" t="s">
        <v>350</v>
      </c>
      <c r="D77" s="17" t="s">
        <v>20</v>
      </c>
      <c r="E77" s="19">
        <v>10</v>
      </c>
      <c r="F77" s="26">
        <v>10</v>
      </c>
      <c r="G77" s="21">
        <v>0</v>
      </c>
      <c r="H77" s="22">
        <f>F77/E77</f>
        <v>1</v>
      </c>
      <c r="I77" s="26">
        <f t="shared" si="3"/>
        <v>10</v>
      </c>
      <c r="J77" s="21">
        <v>0</v>
      </c>
      <c r="K77" s="53"/>
      <c r="L77" s="16" t="s">
        <v>36</v>
      </c>
    </row>
    <row r="78" ht="24" spans="1:12">
      <c r="A78" s="16">
        <v>73</v>
      </c>
      <c r="B78" s="17" t="s">
        <v>131</v>
      </c>
      <c r="C78" s="17" t="s">
        <v>361</v>
      </c>
      <c r="D78" s="17" t="s">
        <v>20</v>
      </c>
      <c r="E78" s="19">
        <v>2610</v>
      </c>
      <c r="F78" s="26">
        <v>1834.4</v>
      </c>
      <c r="G78" s="22">
        <f t="shared" ref="G78:G81" si="4">F78/E78</f>
        <v>0.702835249042146</v>
      </c>
      <c r="H78" s="21">
        <v>0</v>
      </c>
      <c r="I78" s="26">
        <f t="shared" si="3"/>
        <v>2610</v>
      </c>
      <c r="J78" s="21">
        <v>0</v>
      </c>
      <c r="K78" s="53"/>
      <c r="L78" s="16" t="s">
        <v>21</v>
      </c>
    </row>
    <row r="79" ht="24" spans="1:12">
      <c r="A79" s="16">
        <v>74</v>
      </c>
      <c r="B79" s="17" t="s">
        <v>362</v>
      </c>
      <c r="C79" s="17" t="s">
        <v>361</v>
      </c>
      <c r="D79" s="17" t="s">
        <v>20</v>
      </c>
      <c r="E79" s="19">
        <v>1230</v>
      </c>
      <c r="F79" s="26">
        <v>468.83</v>
      </c>
      <c r="G79" s="22">
        <f t="shared" si="4"/>
        <v>0.381162601626016</v>
      </c>
      <c r="H79" s="21">
        <v>0</v>
      </c>
      <c r="I79" s="26">
        <f t="shared" si="3"/>
        <v>1230</v>
      </c>
      <c r="J79" s="21">
        <v>0</v>
      </c>
      <c r="K79" s="53"/>
      <c r="L79" s="16" t="s">
        <v>21</v>
      </c>
    </row>
    <row r="80" ht="24" spans="1:12">
      <c r="A80" s="16">
        <v>75</v>
      </c>
      <c r="B80" s="17" t="s">
        <v>363</v>
      </c>
      <c r="C80" s="17" t="s">
        <v>361</v>
      </c>
      <c r="D80" s="17" t="s">
        <v>20</v>
      </c>
      <c r="E80" s="19">
        <v>1086</v>
      </c>
      <c r="F80" s="26">
        <v>1004.68</v>
      </c>
      <c r="G80" s="22">
        <f t="shared" si="4"/>
        <v>0.9251197053407</v>
      </c>
      <c r="H80" s="21">
        <v>0</v>
      </c>
      <c r="I80" s="26">
        <f t="shared" si="3"/>
        <v>1086</v>
      </c>
      <c r="J80" s="21">
        <v>0</v>
      </c>
      <c r="K80" s="53"/>
      <c r="L80" s="16" t="s">
        <v>21</v>
      </c>
    </row>
    <row r="81" ht="24" spans="1:12">
      <c r="A81" s="16">
        <v>76</v>
      </c>
      <c r="B81" s="17" t="s">
        <v>131</v>
      </c>
      <c r="C81" s="17" t="s">
        <v>364</v>
      </c>
      <c r="D81" s="17" t="s">
        <v>20</v>
      </c>
      <c r="E81" s="19">
        <v>135</v>
      </c>
      <c r="F81" s="26">
        <v>127.41</v>
      </c>
      <c r="G81" s="22">
        <f t="shared" si="4"/>
        <v>0.943777777777778</v>
      </c>
      <c r="H81" s="21">
        <v>0</v>
      </c>
      <c r="I81" s="26">
        <f t="shared" si="3"/>
        <v>135</v>
      </c>
      <c r="J81" s="21">
        <v>0</v>
      </c>
      <c r="K81" s="53"/>
      <c r="L81" s="16" t="s">
        <v>21</v>
      </c>
    </row>
    <row r="82" spans="1:12">
      <c r="A82" s="29" t="s">
        <v>119</v>
      </c>
      <c r="B82" s="30"/>
      <c r="C82" s="31"/>
      <c r="D82" s="31"/>
      <c r="E82" s="33">
        <f t="shared" ref="E82:J82" si="5">SUM(E6:E81)</f>
        <v>22296.6</v>
      </c>
      <c r="F82" s="33">
        <f t="shared" si="5"/>
        <v>12371.7</v>
      </c>
      <c r="G82" s="34">
        <f>(F6+F10+F34+F45+F50+F57+F58+F65+F66+F68+F71+F78+F79+F80+F81)/E82</f>
        <v>0.447678121327916</v>
      </c>
      <c r="H82" s="34">
        <f>(F9+F21+F30+F39+F48+F53+F61+F69+F70+F72+F77)/E82</f>
        <v>0.10719123095001</v>
      </c>
      <c r="I82" s="33">
        <f t="shared" si="5"/>
        <v>22242.6</v>
      </c>
      <c r="J82" s="33">
        <f t="shared" si="5"/>
        <v>54</v>
      </c>
      <c r="K82" s="56"/>
      <c r="L82" s="57"/>
    </row>
    <row r="83" ht="24" spans="1:12">
      <c r="A83" s="16">
        <v>1</v>
      </c>
      <c r="B83" s="17" t="s">
        <v>276</v>
      </c>
      <c r="C83" s="17" t="s">
        <v>277</v>
      </c>
      <c r="D83" s="17" t="s">
        <v>120</v>
      </c>
      <c r="E83" s="19">
        <v>178</v>
      </c>
      <c r="F83" s="26">
        <v>41.86</v>
      </c>
      <c r="G83" s="22">
        <f t="shared" ref="G83:G90" si="6">F83/E83</f>
        <v>0.235168539325843</v>
      </c>
      <c r="H83" s="21">
        <v>0</v>
      </c>
      <c r="I83" s="26">
        <f t="shared" ref="I83:I89" si="7">E83-J83</f>
        <v>178</v>
      </c>
      <c r="J83" s="21">
        <v>0</v>
      </c>
      <c r="K83" s="53"/>
      <c r="L83" s="16" t="s">
        <v>21</v>
      </c>
    </row>
    <row r="84" ht="24" spans="1:12">
      <c r="A84" s="16">
        <v>2</v>
      </c>
      <c r="B84" s="65" t="s">
        <v>365</v>
      </c>
      <c r="C84" s="17" t="s">
        <v>280</v>
      </c>
      <c r="D84" s="17" t="s">
        <v>120</v>
      </c>
      <c r="E84" s="37">
        <v>329</v>
      </c>
      <c r="F84" s="26">
        <v>218.95</v>
      </c>
      <c r="G84" s="22">
        <f t="shared" si="6"/>
        <v>0.665501519756839</v>
      </c>
      <c r="H84" s="21">
        <v>0</v>
      </c>
      <c r="I84" s="26">
        <f t="shared" si="7"/>
        <v>329</v>
      </c>
      <c r="J84" s="21">
        <v>0</v>
      </c>
      <c r="K84" s="56"/>
      <c r="L84" s="16" t="s">
        <v>21</v>
      </c>
    </row>
    <row r="85" ht="24" spans="1:12">
      <c r="A85" s="16">
        <v>3</v>
      </c>
      <c r="B85" s="36" t="s">
        <v>309</v>
      </c>
      <c r="C85" s="17" t="s">
        <v>310</v>
      </c>
      <c r="D85" s="17" t="s">
        <v>120</v>
      </c>
      <c r="E85" s="37">
        <v>1220</v>
      </c>
      <c r="F85" s="26">
        <v>990.03</v>
      </c>
      <c r="G85" s="22">
        <f t="shared" si="6"/>
        <v>0.8115</v>
      </c>
      <c r="H85" s="21">
        <v>0</v>
      </c>
      <c r="I85" s="26">
        <f t="shared" si="7"/>
        <v>1220</v>
      </c>
      <c r="J85" s="21">
        <v>0</v>
      </c>
      <c r="K85" s="56"/>
      <c r="L85" s="16" t="s">
        <v>21</v>
      </c>
    </row>
    <row r="86" ht="24" spans="1:12">
      <c r="A86" s="16">
        <v>4</v>
      </c>
      <c r="B86" s="36" t="s">
        <v>345</v>
      </c>
      <c r="C86" s="17" t="s">
        <v>346</v>
      </c>
      <c r="D86" s="17" t="s">
        <v>120</v>
      </c>
      <c r="E86" s="37">
        <v>65.6</v>
      </c>
      <c r="F86" s="26">
        <v>65.6</v>
      </c>
      <c r="G86" s="22">
        <f t="shared" si="6"/>
        <v>1</v>
      </c>
      <c r="H86" s="21">
        <v>0</v>
      </c>
      <c r="I86" s="26">
        <f t="shared" si="7"/>
        <v>65.6</v>
      </c>
      <c r="J86" s="21">
        <v>0</v>
      </c>
      <c r="K86" s="56"/>
      <c r="L86" s="16" t="s">
        <v>21</v>
      </c>
    </row>
    <row r="87" ht="24" spans="1:12">
      <c r="A87" s="16">
        <v>5</v>
      </c>
      <c r="B87" s="36" t="s">
        <v>347</v>
      </c>
      <c r="C87" s="17" t="s">
        <v>346</v>
      </c>
      <c r="D87" s="17" t="s">
        <v>120</v>
      </c>
      <c r="E87" s="37">
        <v>190</v>
      </c>
      <c r="F87" s="26">
        <v>50.44</v>
      </c>
      <c r="G87" s="22">
        <f t="shared" si="6"/>
        <v>0.265473684210526</v>
      </c>
      <c r="H87" s="21">
        <v>0</v>
      </c>
      <c r="I87" s="26">
        <f t="shared" si="7"/>
        <v>190</v>
      </c>
      <c r="J87" s="21">
        <v>0</v>
      </c>
      <c r="K87" s="56"/>
      <c r="L87" s="16" t="s">
        <v>21</v>
      </c>
    </row>
    <row r="88" ht="24" spans="1:12">
      <c r="A88" s="16">
        <v>6</v>
      </c>
      <c r="B88" s="36" t="s">
        <v>363</v>
      </c>
      <c r="C88" s="17" t="s">
        <v>361</v>
      </c>
      <c r="D88" s="17" t="s">
        <v>120</v>
      </c>
      <c r="E88" s="37">
        <v>145</v>
      </c>
      <c r="F88" s="26">
        <v>140.08</v>
      </c>
      <c r="G88" s="22">
        <f t="shared" si="6"/>
        <v>0.966068965517241</v>
      </c>
      <c r="H88" s="21">
        <v>0</v>
      </c>
      <c r="I88" s="26">
        <f t="shared" si="7"/>
        <v>145</v>
      </c>
      <c r="J88" s="21">
        <v>0</v>
      </c>
      <c r="K88" s="56"/>
      <c r="L88" s="16" t="s">
        <v>21</v>
      </c>
    </row>
    <row r="89" ht="24" spans="1:12">
      <c r="A89" s="16">
        <v>7</v>
      </c>
      <c r="B89" s="36" t="s">
        <v>131</v>
      </c>
      <c r="C89" s="17" t="s">
        <v>364</v>
      </c>
      <c r="D89" s="17" t="s">
        <v>120</v>
      </c>
      <c r="E89" s="37">
        <v>483.9</v>
      </c>
      <c r="F89" s="26">
        <v>404.99</v>
      </c>
      <c r="G89" s="22">
        <f t="shared" si="6"/>
        <v>0.836929117586278</v>
      </c>
      <c r="H89" s="21">
        <v>0</v>
      </c>
      <c r="I89" s="26">
        <f t="shared" si="7"/>
        <v>483.9</v>
      </c>
      <c r="J89" s="21">
        <v>0</v>
      </c>
      <c r="K89" s="56"/>
      <c r="L89" s="16" t="s">
        <v>21</v>
      </c>
    </row>
    <row r="90" spans="1:12">
      <c r="A90" s="44" t="s">
        <v>119</v>
      </c>
      <c r="B90" s="66"/>
      <c r="C90" s="41"/>
      <c r="D90" s="41"/>
      <c r="E90" s="42">
        <f t="shared" ref="E90:J90" si="8">SUM(E83:E89)</f>
        <v>2611.5</v>
      </c>
      <c r="F90" s="42">
        <f t="shared" si="8"/>
        <v>1911.95</v>
      </c>
      <c r="G90" s="43">
        <f t="shared" si="6"/>
        <v>0.732127130001915</v>
      </c>
      <c r="H90" s="43">
        <v>0</v>
      </c>
      <c r="I90" s="42">
        <f t="shared" si="8"/>
        <v>2611.5</v>
      </c>
      <c r="J90" s="42">
        <f t="shared" si="8"/>
        <v>0</v>
      </c>
      <c r="K90" s="56"/>
      <c r="L90" s="56"/>
    </row>
    <row r="91" spans="1:12">
      <c r="A91" s="44" t="s">
        <v>125</v>
      </c>
      <c r="B91" s="45"/>
      <c r="C91" s="41"/>
      <c r="D91" s="41"/>
      <c r="E91" s="42">
        <f t="shared" ref="E91:J91" si="9">E82+E90</f>
        <v>24908.1</v>
      </c>
      <c r="F91" s="42">
        <f t="shared" si="9"/>
        <v>14283.65</v>
      </c>
      <c r="G91" s="43">
        <f>(F6+F10+F34+F45+F50+F57+F58+F65+F66+F68+F71+F78+F79+F80+F81+F90)/E91</f>
        <v>0.477501294759536</v>
      </c>
      <c r="H91" s="43">
        <f>(F9+F21+F30+F39+F48+F53+F61+F69+F70+F72+F77)/E91</f>
        <v>0.0959527222068323</v>
      </c>
      <c r="I91" s="42">
        <f t="shared" si="9"/>
        <v>24854.1</v>
      </c>
      <c r="J91" s="42">
        <f t="shared" si="9"/>
        <v>54</v>
      </c>
      <c r="K91" s="56"/>
      <c r="L91" s="56"/>
    </row>
  </sheetData>
  <mergeCells count="10">
    <mergeCell ref="A1:B1"/>
    <mergeCell ref="A2:L2"/>
    <mergeCell ref="A3:L3"/>
    <mergeCell ref="A4:B4"/>
    <mergeCell ref="C4:F4"/>
    <mergeCell ref="G4:I4"/>
    <mergeCell ref="J4:L4"/>
    <mergeCell ref="A82:B82"/>
    <mergeCell ref="A90:B90"/>
    <mergeCell ref="A91:B91"/>
  </mergeCells>
  <pageMargins left="0.75" right="0.75" top="1" bottom="1" header="0.511805555555556" footer="0.511805555555556"/>
  <pageSetup paperSize="9" scale="84" fitToHeight="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2"/>
  <sheetViews>
    <sheetView workbookViewId="0">
      <selection activeCell="A3" sqref="A3:L3"/>
    </sheetView>
  </sheetViews>
  <sheetFormatPr defaultColWidth="9" defaultRowHeight="14.25"/>
  <cols>
    <col min="1" max="1" width="4.69166666666667" customWidth="1"/>
    <col min="2" max="2" width="18.5833333333333" customWidth="1"/>
    <col min="3" max="3" width="25.4416666666667" customWidth="1"/>
    <col min="4" max="4" width="5.08333333333333" customWidth="1"/>
    <col min="5" max="6" width="9.58333333333333" customWidth="1"/>
    <col min="7" max="7" width="12.0833333333333" customWidth="1"/>
    <col min="8" max="8" width="11.1666666666667" customWidth="1"/>
    <col min="9" max="9" width="12.3333333333333" customWidth="1"/>
    <col min="10" max="10" width="9.66666666666667" customWidth="1"/>
    <col min="11" max="11" width="15.0833333333333" customWidth="1"/>
    <col min="12" max="12" width="11.5" customWidth="1"/>
  </cols>
  <sheetData>
    <row r="1" ht="16.5" spans="1:12">
      <c r="A1" s="1" t="s">
        <v>366</v>
      </c>
      <c r="B1" s="2"/>
      <c r="C1" s="3"/>
      <c r="D1" s="3"/>
      <c r="E1" s="4"/>
      <c r="F1" s="5"/>
      <c r="G1" s="3"/>
      <c r="H1" s="3"/>
      <c r="I1" s="5"/>
      <c r="J1" s="3"/>
      <c r="K1" s="3"/>
      <c r="L1" s="3"/>
    </row>
    <row r="2" ht="27" spans="1:12">
      <c r="A2" s="6" t="s">
        <v>1</v>
      </c>
      <c r="B2" s="6"/>
      <c r="C2" s="6"/>
      <c r="D2" s="6"/>
      <c r="E2" s="7"/>
      <c r="F2" s="6"/>
      <c r="G2" s="6"/>
      <c r="H2" s="6"/>
      <c r="I2" s="6"/>
      <c r="J2" s="6"/>
      <c r="K2" s="6"/>
      <c r="L2" s="6"/>
    </row>
    <row r="3" spans="1:12">
      <c r="A3" s="8" t="s">
        <v>367</v>
      </c>
      <c r="B3" s="9"/>
      <c r="C3" s="9"/>
      <c r="D3" s="9"/>
      <c r="E3" s="10"/>
      <c r="F3" s="9"/>
      <c r="G3" s="9"/>
      <c r="H3" s="9"/>
      <c r="I3" s="9"/>
      <c r="J3" s="9"/>
      <c r="K3" s="47"/>
      <c r="L3" s="47"/>
    </row>
    <row r="4" ht="16.5" spans="1:12">
      <c r="A4" s="11"/>
      <c r="B4" s="11"/>
      <c r="C4" s="12" t="s">
        <v>368</v>
      </c>
      <c r="D4" s="13"/>
      <c r="E4" s="14"/>
      <c r="F4" s="15"/>
      <c r="G4" s="11" t="s">
        <v>4</v>
      </c>
      <c r="H4" s="11"/>
      <c r="I4" s="11"/>
      <c r="J4" s="12" t="s">
        <v>5</v>
      </c>
      <c r="K4" s="48"/>
      <c r="L4" s="15"/>
    </row>
    <row r="5" ht="36.75" spans="1:12">
      <c r="A5" s="16" t="s">
        <v>6</v>
      </c>
      <c r="B5" s="17" t="s">
        <v>7</v>
      </c>
      <c r="C5" s="17" t="s">
        <v>8</v>
      </c>
      <c r="D5" s="17" t="s">
        <v>9</v>
      </c>
      <c r="E5" s="18" t="s">
        <v>10</v>
      </c>
      <c r="F5" s="49" t="s">
        <v>11</v>
      </c>
      <c r="G5" s="17" t="s">
        <v>12</v>
      </c>
      <c r="H5" s="17" t="s">
        <v>13</v>
      </c>
      <c r="I5" s="49" t="s">
        <v>14</v>
      </c>
      <c r="J5" s="17" t="s">
        <v>15</v>
      </c>
      <c r="K5" s="17" t="s">
        <v>16</v>
      </c>
      <c r="L5" s="50" t="s">
        <v>17</v>
      </c>
    </row>
    <row r="6" ht="36" spans="1:12">
      <c r="A6" s="16">
        <v>1</v>
      </c>
      <c r="B6" s="17" t="s">
        <v>369</v>
      </c>
      <c r="C6" s="17" t="s">
        <v>370</v>
      </c>
      <c r="D6" s="17" t="s">
        <v>20</v>
      </c>
      <c r="E6" s="19">
        <v>1200</v>
      </c>
      <c r="F6" s="26">
        <v>1200</v>
      </c>
      <c r="G6" s="21">
        <v>0</v>
      </c>
      <c r="H6" s="22">
        <f t="shared" ref="H6:H8" si="0">F6/E6</f>
        <v>1</v>
      </c>
      <c r="I6" s="26">
        <f t="shared" ref="I6:I69" si="1">E6-J6</f>
        <v>1200</v>
      </c>
      <c r="J6" s="21">
        <v>0</v>
      </c>
      <c r="K6" s="50"/>
      <c r="L6" s="17" t="s">
        <v>36</v>
      </c>
    </row>
    <row r="7" spans="1:12">
      <c r="A7" s="16">
        <v>2</v>
      </c>
      <c r="B7" s="17" t="s">
        <v>371</v>
      </c>
      <c r="C7" s="17" t="s">
        <v>372</v>
      </c>
      <c r="D7" s="17" t="s">
        <v>20</v>
      </c>
      <c r="E7" s="19">
        <v>173</v>
      </c>
      <c r="F7" s="19">
        <v>173</v>
      </c>
      <c r="G7" s="21">
        <v>0</v>
      </c>
      <c r="H7" s="22">
        <f t="shared" si="0"/>
        <v>1</v>
      </c>
      <c r="I7" s="26">
        <f t="shared" si="1"/>
        <v>173</v>
      </c>
      <c r="J7" s="21">
        <v>0</v>
      </c>
      <c r="K7" s="50"/>
      <c r="L7" s="17" t="s">
        <v>36</v>
      </c>
    </row>
    <row r="8" ht="24" spans="1:12">
      <c r="A8" s="16">
        <v>3</v>
      </c>
      <c r="B8" s="17" t="s">
        <v>373</v>
      </c>
      <c r="C8" s="17" t="s">
        <v>374</v>
      </c>
      <c r="D8" s="17" t="s">
        <v>20</v>
      </c>
      <c r="E8" s="19">
        <v>206</v>
      </c>
      <c r="F8" s="23">
        <v>0</v>
      </c>
      <c r="G8" s="21">
        <f t="shared" ref="G8:G13" si="2">F8/E8</f>
        <v>0</v>
      </c>
      <c r="H8" s="21">
        <f t="shared" si="0"/>
        <v>0</v>
      </c>
      <c r="I8" s="26">
        <f t="shared" si="1"/>
        <v>206</v>
      </c>
      <c r="J8" s="21">
        <v>0</v>
      </c>
      <c r="K8" s="50"/>
      <c r="L8" s="17"/>
    </row>
    <row r="9" ht="24" spans="1:12">
      <c r="A9" s="16">
        <v>4</v>
      </c>
      <c r="B9" s="17" t="s">
        <v>375</v>
      </c>
      <c r="C9" s="17" t="s">
        <v>376</v>
      </c>
      <c r="D9" s="17" t="s">
        <v>20</v>
      </c>
      <c r="E9" s="19">
        <v>37</v>
      </c>
      <c r="F9" s="19">
        <v>28.73</v>
      </c>
      <c r="G9" s="22">
        <f t="shared" si="2"/>
        <v>0.776486486486487</v>
      </c>
      <c r="H9" s="21">
        <v>0</v>
      </c>
      <c r="I9" s="26">
        <f t="shared" si="1"/>
        <v>37</v>
      </c>
      <c r="J9" s="21">
        <v>0</v>
      </c>
      <c r="K9" s="53"/>
      <c r="L9" s="17" t="s">
        <v>21</v>
      </c>
    </row>
    <row r="10" spans="1:12">
      <c r="A10" s="16">
        <v>5</v>
      </c>
      <c r="B10" s="17" t="s">
        <v>377</v>
      </c>
      <c r="C10" s="17" t="s">
        <v>378</v>
      </c>
      <c r="D10" s="17" t="s">
        <v>20</v>
      </c>
      <c r="E10" s="19">
        <v>103.49</v>
      </c>
      <c r="F10" s="23">
        <v>0</v>
      </c>
      <c r="G10" s="21">
        <f t="shared" si="2"/>
        <v>0</v>
      </c>
      <c r="H10" s="21">
        <f t="shared" ref="H10:H23" si="3">F10/E10</f>
        <v>0</v>
      </c>
      <c r="I10" s="26">
        <f t="shared" si="1"/>
        <v>103.49</v>
      </c>
      <c r="J10" s="21">
        <v>0</v>
      </c>
      <c r="K10" s="53"/>
      <c r="L10" s="17"/>
    </row>
    <row r="11" spans="1:12">
      <c r="A11" s="16">
        <v>6</v>
      </c>
      <c r="B11" s="17" t="s">
        <v>379</v>
      </c>
      <c r="C11" s="17" t="s">
        <v>380</v>
      </c>
      <c r="D11" s="17" t="s">
        <v>20</v>
      </c>
      <c r="E11" s="19">
        <v>218</v>
      </c>
      <c r="F11" s="59">
        <v>0</v>
      </c>
      <c r="G11" s="21">
        <f t="shared" si="2"/>
        <v>0</v>
      </c>
      <c r="H11" s="21">
        <f t="shared" si="3"/>
        <v>0</v>
      </c>
      <c r="I11" s="26">
        <f t="shared" si="1"/>
        <v>218</v>
      </c>
      <c r="J11" s="21">
        <v>0</v>
      </c>
      <c r="K11" s="53"/>
      <c r="L11" s="17"/>
    </row>
    <row r="12" spans="1:12">
      <c r="A12" s="16">
        <v>7</v>
      </c>
      <c r="B12" s="17" t="s">
        <v>381</v>
      </c>
      <c r="C12" s="17" t="s">
        <v>370</v>
      </c>
      <c r="D12" s="17" t="s">
        <v>20</v>
      </c>
      <c r="E12" s="19">
        <v>249</v>
      </c>
      <c r="F12" s="23">
        <v>0</v>
      </c>
      <c r="G12" s="21">
        <f t="shared" si="2"/>
        <v>0</v>
      </c>
      <c r="H12" s="21">
        <f t="shared" si="3"/>
        <v>0</v>
      </c>
      <c r="I12" s="26">
        <f t="shared" si="1"/>
        <v>249</v>
      </c>
      <c r="J12" s="21">
        <v>0</v>
      </c>
      <c r="K12" s="53"/>
      <c r="L12" s="17"/>
    </row>
    <row r="13" ht="15.75" spans="1:12">
      <c r="A13" s="16">
        <v>8</v>
      </c>
      <c r="B13" s="17" t="s">
        <v>382</v>
      </c>
      <c r="C13" s="17" t="s">
        <v>383</v>
      </c>
      <c r="D13" s="17" t="s">
        <v>20</v>
      </c>
      <c r="E13" s="19">
        <v>150</v>
      </c>
      <c r="F13" s="23">
        <v>0</v>
      </c>
      <c r="G13" s="21">
        <f t="shared" si="2"/>
        <v>0</v>
      </c>
      <c r="H13" s="21">
        <f t="shared" si="3"/>
        <v>0</v>
      </c>
      <c r="I13" s="26">
        <f t="shared" si="1"/>
        <v>150</v>
      </c>
      <c r="J13" s="21">
        <v>0</v>
      </c>
      <c r="K13" s="53"/>
      <c r="L13" s="69"/>
    </row>
    <row r="14" spans="1:12">
      <c r="A14" s="16">
        <v>9</v>
      </c>
      <c r="B14" s="17" t="s">
        <v>384</v>
      </c>
      <c r="C14" s="17" t="s">
        <v>385</v>
      </c>
      <c r="D14" s="17" t="s">
        <v>20</v>
      </c>
      <c r="E14" s="19">
        <v>365</v>
      </c>
      <c r="F14" s="19">
        <v>365</v>
      </c>
      <c r="G14" s="21">
        <v>0</v>
      </c>
      <c r="H14" s="22">
        <f t="shared" si="3"/>
        <v>1</v>
      </c>
      <c r="I14" s="26">
        <f t="shared" si="1"/>
        <v>365</v>
      </c>
      <c r="J14" s="21">
        <v>0</v>
      </c>
      <c r="K14" s="17"/>
      <c r="L14" s="16" t="s">
        <v>36</v>
      </c>
    </row>
    <row r="15" ht="24" spans="1:12">
      <c r="A15" s="16">
        <v>10</v>
      </c>
      <c r="B15" s="17" t="s">
        <v>386</v>
      </c>
      <c r="C15" s="17" t="s">
        <v>387</v>
      </c>
      <c r="D15" s="17" t="s">
        <v>20</v>
      </c>
      <c r="E15" s="19">
        <v>60</v>
      </c>
      <c r="F15" s="20">
        <v>0</v>
      </c>
      <c r="G15" s="21">
        <f t="shared" ref="G15:G30" si="4">F15/E15</f>
        <v>0</v>
      </c>
      <c r="H15" s="21">
        <f t="shared" si="3"/>
        <v>0</v>
      </c>
      <c r="I15" s="26">
        <f t="shared" si="1"/>
        <v>60</v>
      </c>
      <c r="J15" s="21">
        <v>0</v>
      </c>
      <c r="K15" s="53"/>
      <c r="L15" s="16"/>
    </row>
    <row r="16" ht="24" spans="1:12">
      <c r="A16" s="16">
        <v>11</v>
      </c>
      <c r="B16" s="17" t="s">
        <v>388</v>
      </c>
      <c r="C16" s="17" t="s">
        <v>389</v>
      </c>
      <c r="D16" s="17" t="s">
        <v>20</v>
      </c>
      <c r="E16" s="19">
        <v>250</v>
      </c>
      <c r="F16" s="26">
        <v>250</v>
      </c>
      <c r="G16" s="21">
        <v>0</v>
      </c>
      <c r="H16" s="22">
        <f t="shared" si="3"/>
        <v>1</v>
      </c>
      <c r="I16" s="26">
        <f t="shared" si="1"/>
        <v>250</v>
      </c>
      <c r="J16" s="21">
        <v>0</v>
      </c>
      <c r="K16" s="53"/>
      <c r="L16" s="16" t="s">
        <v>36</v>
      </c>
    </row>
    <row r="17" spans="1:12">
      <c r="A17" s="16">
        <v>12</v>
      </c>
      <c r="B17" s="17" t="s">
        <v>390</v>
      </c>
      <c r="C17" s="17" t="s">
        <v>391</v>
      </c>
      <c r="D17" s="17" t="s">
        <v>20</v>
      </c>
      <c r="E17" s="19">
        <v>160</v>
      </c>
      <c r="F17" s="20">
        <v>0</v>
      </c>
      <c r="G17" s="21">
        <f t="shared" si="4"/>
        <v>0</v>
      </c>
      <c r="H17" s="21">
        <f t="shared" si="3"/>
        <v>0</v>
      </c>
      <c r="I17" s="26">
        <f t="shared" si="1"/>
        <v>160</v>
      </c>
      <c r="J17" s="21">
        <v>0</v>
      </c>
      <c r="K17" s="53"/>
      <c r="L17" s="16"/>
    </row>
    <row r="18" spans="1:12">
      <c r="A18" s="16">
        <v>13</v>
      </c>
      <c r="B18" s="17" t="s">
        <v>392</v>
      </c>
      <c r="C18" s="17" t="s">
        <v>393</v>
      </c>
      <c r="D18" s="17" t="s">
        <v>20</v>
      </c>
      <c r="E18" s="19">
        <v>160</v>
      </c>
      <c r="F18" s="20">
        <v>0</v>
      </c>
      <c r="G18" s="21">
        <f t="shared" si="4"/>
        <v>0</v>
      </c>
      <c r="H18" s="21">
        <f t="shared" si="3"/>
        <v>0</v>
      </c>
      <c r="I18" s="26">
        <f t="shared" si="1"/>
        <v>160</v>
      </c>
      <c r="J18" s="21">
        <v>0</v>
      </c>
      <c r="K18" s="53"/>
      <c r="L18" s="16"/>
    </row>
    <row r="19" spans="1:12">
      <c r="A19" s="16">
        <v>14</v>
      </c>
      <c r="B19" s="17" t="s">
        <v>394</v>
      </c>
      <c r="C19" s="17" t="s">
        <v>395</v>
      </c>
      <c r="D19" s="17" t="s">
        <v>20</v>
      </c>
      <c r="E19" s="19">
        <v>80</v>
      </c>
      <c r="F19" s="20">
        <v>0</v>
      </c>
      <c r="G19" s="21">
        <f t="shared" si="4"/>
        <v>0</v>
      </c>
      <c r="H19" s="21">
        <f t="shared" si="3"/>
        <v>0</v>
      </c>
      <c r="I19" s="26">
        <f t="shared" si="1"/>
        <v>80</v>
      </c>
      <c r="J19" s="21">
        <v>0</v>
      </c>
      <c r="K19" s="53"/>
      <c r="L19" s="16"/>
    </row>
    <row r="20" spans="1:12">
      <c r="A20" s="16">
        <v>15</v>
      </c>
      <c r="B20" s="17" t="s">
        <v>396</v>
      </c>
      <c r="C20" s="17" t="s">
        <v>397</v>
      </c>
      <c r="D20" s="17" t="s">
        <v>20</v>
      </c>
      <c r="E20" s="19">
        <v>135</v>
      </c>
      <c r="F20" s="20">
        <v>0</v>
      </c>
      <c r="G20" s="21">
        <f t="shared" si="4"/>
        <v>0</v>
      </c>
      <c r="H20" s="21">
        <f t="shared" si="3"/>
        <v>0</v>
      </c>
      <c r="I20" s="26">
        <f t="shared" si="1"/>
        <v>135</v>
      </c>
      <c r="J20" s="21">
        <v>0</v>
      </c>
      <c r="K20" s="53"/>
      <c r="L20" s="16"/>
    </row>
    <row r="21" spans="1:12">
      <c r="A21" s="16">
        <v>16</v>
      </c>
      <c r="B21" s="17" t="s">
        <v>398</v>
      </c>
      <c r="C21" s="17" t="s">
        <v>399</v>
      </c>
      <c r="D21" s="17" t="s">
        <v>20</v>
      </c>
      <c r="E21" s="19">
        <v>188</v>
      </c>
      <c r="F21" s="20">
        <v>0</v>
      </c>
      <c r="G21" s="21">
        <f t="shared" si="4"/>
        <v>0</v>
      </c>
      <c r="H21" s="21">
        <f t="shared" si="3"/>
        <v>0</v>
      </c>
      <c r="I21" s="26">
        <f t="shared" si="1"/>
        <v>188</v>
      </c>
      <c r="J21" s="21">
        <v>0</v>
      </c>
      <c r="K21" s="53"/>
      <c r="L21" s="16"/>
    </row>
    <row r="22" spans="1:12">
      <c r="A22" s="16">
        <v>17</v>
      </c>
      <c r="B22" s="17" t="s">
        <v>400</v>
      </c>
      <c r="C22" s="17" t="s">
        <v>401</v>
      </c>
      <c r="D22" s="17" t="s">
        <v>20</v>
      </c>
      <c r="E22" s="19">
        <v>192</v>
      </c>
      <c r="F22" s="20">
        <v>0</v>
      </c>
      <c r="G22" s="21">
        <f t="shared" si="4"/>
        <v>0</v>
      </c>
      <c r="H22" s="21">
        <f t="shared" si="3"/>
        <v>0</v>
      </c>
      <c r="I22" s="26">
        <f t="shared" si="1"/>
        <v>192</v>
      </c>
      <c r="J22" s="21">
        <v>0</v>
      </c>
      <c r="K22" s="53"/>
      <c r="L22" s="16"/>
    </row>
    <row r="23" spans="1:12">
      <c r="A23" s="16">
        <v>18</v>
      </c>
      <c r="B23" s="17" t="s">
        <v>402</v>
      </c>
      <c r="C23" s="17" t="s">
        <v>403</v>
      </c>
      <c r="D23" s="17" t="s">
        <v>20</v>
      </c>
      <c r="E23" s="19">
        <v>339</v>
      </c>
      <c r="F23" s="20">
        <v>0</v>
      </c>
      <c r="G23" s="21">
        <f t="shared" si="4"/>
        <v>0</v>
      </c>
      <c r="H23" s="21">
        <f t="shared" si="3"/>
        <v>0</v>
      </c>
      <c r="I23" s="26">
        <f t="shared" si="1"/>
        <v>339</v>
      </c>
      <c r="J23" s="21">
        <v>0</v>
      </c>
      <c r="K23" s="53"/>
      <c r="L23" s="16"/>
    </row>
    <row r="24" spans="1:12">
      <c r="A24" s="16">
        <v>19</v>
      </c>
      <c r="B24" s="17" t="s">
        <v>404</v>
      </c>
      <c r="C24" s="17" t="s">
        <v>405</v>
      </c>
      <c r="D24" s="17" t="s">
        <v>20</v>
      </c>
      <c r="E24" s="19">
        <v>230</v>
      </c>
      <c r="F24" s="26">
        <v>155.91</v>
      </c>
      <c r="G24" s="22">
        <f t="shared" si="4"/>
        <v>0.677869565217391</v>
      </c>
      <c r="H24" s="21">
        <v>0</v>
      </c>
      <c r="I24" s="26">
        <f t="shared" si="1"/>
        <v>230</v>
      </c>
      <c r="J24" s="21">
        <v>0</v>
      </c>
      <c r="K24" s="53"/>
      <c r="L24" s="17" t="s">
        <v>21</v>
      </c>
    </row>
    <row r="25" ht="15.75" spans="1:12">
      <c r="A25" s="16">
        <v>20</v>
      </c>
      <c r="B25" s="17" t="s">
        <v>406</v>
      </c>
      <c r="C25" s="17" t="s">
        <v>399</v>
      </c>
      <c r="D25" s="17" t="s">
        <v>20</v>
      </c>
      <c r="E25" s="19">
        <v>110</v>
      </c>
      <c r="F25" s="20">
        <v>0</v>
      </c>
      <c r="G25" s="21">
        <f t="shared" si="4"/>
        <v>0</v>
      </c>
      <c r="H25" s="21">
        <f t="shared" ref="H25:H32" si="5">F25/E25</f>
        <v>0</v>
      </c>
      <c r="I25" s="26">
        <f t="shared" si="1"/>
        <v>110</v>
      </c>
      <c r="J25" s="21">
        <v>0</v>
      </c>
      <c r="K25" s="53"/>
      <c r="L25" s="3"/>
    </row>
    <row r="26" spans="1:12">
      <c r="A26" s="16">
        <v>21</v>
      </c>
      <c r="B26" s="17" t="s">
        <v>407</v>
      </c>
      <c r="C26" s="17" t="s">
        <v>408</v>
      </c>
      <c r="D26" s="17" t="s">
        <v>20</v>
      </c>
      <c r="E26" s="19">
        <v>100</v>
      </c>
      <c r="F26" s="20">
        <v>0</v>
      </c>
      <c r="G26" s="21">
        <f t="shared" si="4"/>
        <v>0</v>
      </c>
      <c r="H26" s="21">
        <f t="shared" si="5"/>
        <v>0</v>
      </c>
      <c r="I26" s="26">
        <f t="shared" si="1"/>
        <v>100</v>
      </c>
      <c r="J26" s="21">
        <v>0</v>
      </c>
      <c r="K26" s="53"/>
      <c r="L26" s="17"/>
    </row>
    <row r="27" spans="1:12">
      <c r="A27" s="16">
        <v>22</v>
      </c>
      <c r="B27" s="17" t="s">
        <v>409</v>
      </c>
      <c r="C27" s="17" t="s">
        <v>410</v>
      </c>
      <c r="D27" s="17" t="s">
        <v>20</v>
      </c>
      <c r="E27" s="19">
        <v>150</v>
      </c>
      <c r="F27" s="20">
        <v>0</v>
      </c>
      <c r="G27" s="21">
        <f t="shared" si="4"/>
        <v>0</v>
      </c>
      <c r="H27" s="21">
        <f t="shared" si="5"/>
        <v>0</v>
      </c>
      <c r="I27" s="26">
        <f t="shared" si="1"/>
        <v>150</v>
      </c>
      <c r="J27" s="21">
        <v>0</v>
      </c>
      <c r="K27" s="53"/>
      <c r="L27" s="16"/>
    </row>
    <row r="28" spans="1:12">
      <c r="A28" s="16">
        <v>23</v>
      </c>
      <c r="B28" s="17" t="s">
        <v>411</v>
      </c>
      <c r="C28" s="17" t="s">
        <v>397</v>
      </c>
      <c r="D28" s="17" t="s">
        <v>20</v>
      </c>
      <c r="E28" s="19">
        <v>40</v>
      </c>
      <c r="F28" s="20">
        <v>0</v>
      </c>
      <c r="G28" s="21">
        <f t="shared" si="4"/>
        <v>0</v>
      </c>
      <c r="H28" s="21">
        <f t="shared" si="5"/>
        <v>0</v>
      </c>
      <c r="I28" s="26">
        <f t="shared" si="1"/>
        <v>40</v>
      </c>
      <c r="J28" s="21">
        <v>0</v>
      </c>
      <c r="K28" s="53"/>
      <c r="L28" s="17"/>
    </row>
    <row r="29" ht="24" spans="1:12">
      <c r="A29" s="16">
        <v>24</v>
      </c>
      <c r="B29" s="17" t="s">
        <v>412</v>
      </c>
      <c r="C29" s="17" t="s">
        <v>413</v>
      </c>
      <c r="D29" s="17" t="s">
        <v>20</v>
      </c>
      <c r="E29" s="19">
        <v>60</v>
      </c>
      <c r="F29" s="20">
        <v>0</v>
      </c>
      <c r="G29" s="21">
        <f t="shared" si="4"/>
        <v>0</v>
      </c>
      <c r="H29" s="21">
        <f t="shared" si="5"/>
        <v>0</v>
      </c>
      <c r="I29" s="26">
        <f t="shared" si="1"/>
        <v>60</v>
      </c>
      <c r="J29" s="21">
        <v>0</v>
      </c>
      <c r="K29" s="53"/>
      <c r="L29" s="16"/>
    </row>
    <row r="30" ht="24" spans="1:12">
      <c r="A30" s="16">
        <v>25</v>
      </c>
      <c r="B30" s="17" t="s">
        <v>414</v>
      </c>
      <c r="C30" s="17" t="s">
        <v>405</v>
      </c>
      <c r="D30" s="17" t="s">
        <v>20</v>
      </c>
      <c r="E30" s="19">
        <v>93</v>
      </c>
      <c r="F30" s="20">
        <v>0</v>
      </c>
      <c r="G30" s="21">
        <f t="shared" si="4"/>
        <v>0</v>
      </c>
      <c r="H30" s="21">
        <f t="shared" si="5"/>
        <v>0</v>
      </c>
      <c r="I30" s="26">
        <f t="shared" si="1"/>
        <v>93</v>
      </c>
      <c r="J30" s="21">
        <v>0</v>
      </c>
      <c r="K30" s="53"/>
      <c r="L30" s="16"/>
    </row>
    <row r="31" ht="24" spans="1:12">
      <c r="A31" s="16">
        <v>26</v>
      </c>
      <c r="B31" s="17" t="s">
        <v>415</v>
      </c>
      <c r="C31" s="17" t="s">
        <v>416</v>
      </c>
      <c r="D31" s="17" t="s">
        <v>20</v>
      </c>
      <c r="E31" s="19">
        <v>20</v>
      </c>
      <c r="F31" s="26">
        <v>20</v>
      </c>
      <c r="G31" s="21">
        <v>0</v>
      </c>
      <c r="H31" s="22">
        <f t="shared" si="5"/>
        <v>1</v>
      </c>
      <c r="I31" s="26">
        <f t="shared" si="1"/>
        <v>18</v>
      </c>
      <c r="J31" s="64">
        <v>2</v>
      </c>
      <c r="K31" s="50" t="s">
        <v>31</v>
      </c>
      <c r="L31" s="17" t="s">
        <v>417</v>
      </c>
    </row>
    <row r="32" ht="24" spans="1:12">
      <c r="A32" s="16">
        <v>27</v>
      </c>
      <c r="B32" s="17" t="s">
        <v>418</v>
      </c>
      <c r="C32" s="17" t="s">
        <v>419</v>
      </c>
      <c r="D32" s="17" t="s">
        <v>20</v>
      </c>
      <c r="E32" s="19">
        <v>367</v>
      </c>
      <c r="F32" s="26">
        <v>367</v>
      </c>
      <c r="G32" s="21">
        <v>0</v>
      </c>
      <c r="H32" s="22">
        <f t="shared" si="5"/>
        <v>1</v>
      </c>
      <c r="I32" s="26">
        <f t="shared" si="1"/>
        <v>367</v>
      </c>
      <c r="J32" s="21">
        <v>0</v>
      </c>
      <c r="K32" s="53"/>
      <c r="L32" s="17" t="s">
        <v>36</v>
      </c>
    </row>
    <row r="33" spans="1:12">
      <c r="A33" s="16">
        <v>28</v>
      </c>
      <c r="B33" s="17" t="s">
        <v>420</v>
      </c>
      <c r="C33" s="17" t="s">
        <v>421</v>
      </c>
      <c r="D33" s="17" t="s">
        <v>20</v>
      </c>
      <c r="E33" s="19">
        <v>1620</v>
      </c>
      <c r="F33" s="26">
        <v>1176.88</v>
      </c>
      <c r="G33" s="22">
        <f t="shared" ref="G33:G40" si="6">F33/E33</f>
        <v>0.726469135802469</v>
      </c>
      <c r="H33" s="21">
        <v>0</v>
      </c>
      <c r="I33" s="26">
        <f t="shared" si="1"/>
        <v>1610</v>
      </c>
      <c r="J33" s="64">
        <v>10</v>
      </c>
      <c r="K33" s="50" t="s">
        <v>31</v>
      </c>
      <c r="L33" s="17" t="s">
        <v>21</v>
      </c>
    </row>
    <row r="34" spans="1:12">
      <c r="A34" s="16">
        <v>29</v>
      </c>
      <c r="B34" s="17" t="s">
        <v>422</v>
      </c>
      <c r="C34" s="17" t="s">
        <v>421</v>
      </c>
      <c r="D34" s="17" t="s">
        <v>20</v>
      </c>
      <c r="E34" s="19">
        <v>187</v>
      </c>
      <c r="F34" s="21">
        <v>0</v>
      </c>
      <c r="G34" s="21">
        <f t="shared" si="6"/>
        <v>0</v>
      </c>
      <c r="H34" s="21">
        <v>0</v>
      </c>
      <c r="I34" s="26">
        <f t="shared" si="1"/>
        <v>187</v>
      </c>
      <c r="J34" s="21">
        <v>0</v>
      </c>
      <c r="K34" s="53"/>
      <c r="L34" s="16"/>
    </row>
    <row r="35" ht="24" spans="1:12">
      <c r="A35" s="16">
        <v>30</v>
      </c>
      <c r="B35" s="17" t="s">
        <v>423</v>
      </c>
      <c r="C35" s="17" t="s">
        <v>421</v>
      </c>
      <c r="D35" s="17" t="s">
        <v>20</v>
      </c>
      <c r="E35" s="19">
        <v>287</v>
      </c>
      <c r="F35" s="26">
        <v>252.63</v>
      </c>
      <c r="G35" s="22">
        <f t="shared" si="6"/>
        <v>0.880243902439024</v>
      </c>
      <c r="H35" s="21">
        <v>0</v>
      </c>
      <c r="I35" s="26">
        <f t="shared" si="1"/>
        <v>267</v>
      </c>
      <c r="J35" s="64">
        <v>20</v>
      </c>
      <c r="K35" s="50" t="s">
        <v>31</v>
      </c>
      <c r="L35" s="17" t="s">
        <v>21</v>
      </c>
    </row>
    <row r="36" ht="24" spans="1:12">
      <c r="A36" s="16">
        <v>31</v>
      </c>
      <c r="B36" s="17" t="s">
        <v>373</v>
      </c>
      <c r="C36" s="17" t="s">
        <v>421</v>
      </c>
      <c r="D36" s="17" t="s">
        <v>20</v>
      </c>
      <c r="E36" s="19">
        <v>76.12</v>
      </c>
      <c r="F36" s="20">
        <v>0</v>
      </c>
      <c r="G36" s="21">
        <f t="shared" si="6"/>
        <v>0</v>
      </c>
      <c r="H36" s="21">
        <v>0</v>
      </c>
      <c r="I36" s="26">
        <f t="shared" si="1"/>
        <v>76.12</v>
      </c>
      <c r="J36" s="21">
        <v>0</v>
      </c>
      <c r="K36" s="53"/>
      <c r="L36" s="69"/>
    </row>
    <row r="37" ht="24" spans="1:12">
      <c r="A37" s="16">
        <v>32</v>
      </c>
      <c r="B37" s="17" t="s">
        <v>424</v>
      </c>
      <c r="C37" s="17" t="s">
        <v>421</v>
      </c>
      <c r="D37" s="17" t="s">
        <v>20</v>
      </c>
      <c r="E37" s="19">
        <v>336</v>
      </c>
      <c r="F37" s="20">
        <v>0</v>
      </c>
      <c r="G37" s="21">
        <f t="shared" si="6"/>
        <v>0</v>
      </c>
      <c r="H37" s="21">
        <v>0</v>
      </c>
      <c r="I37" s="26">
        <f t="shared" si="1"/>
        <v>336</v>
      </c>
      <c r="J37" s="21">
        <v>0</v>
      </c>
      <c r="K37" s="53"/>
      <c r="L37" s="69"/>
    </row>
    <row r="38" spans="1:12">
      <c r="A38" s="16">
        <v>33</v>
      </c>
      <c r="B38" s="17" t="s">
        <v>425</v>
      </c>
      <c r="C38" s="17" t="s">
        <v>426</v>
      </c>
      <c r="D38" s="17" t="s">
        <v>20</v>
      </c>
      <c r="E38" s="19">
        <v>303.97</v>
      </c>
      <c r="F38" s="20">
        <v>0</v>
      </c>
      <c r="G38" s="21">
        <f t="shared" si="6"/>
        <v>0</v>
      </c>
      <c r="H38" s="21">
        <v>0</v>
      </c>
      <c r="I38" s="26">
        <f t="shared" si="1"/>
        <v>303.97</v>
      </c>
      <c r="J38" s="21">
        <v>0</v>
      </c>
      <c r="K38" s="53"/>
      <c r="L38" s="16"/>
    </row>
    <row r="39" spans="1:12">
      <c r="A39" s="16">
        <v>34</v>
      </c>
      <c r="B39" s="17" t="s">
        <v>422</v>
      </c>
      <c r="C39" s="17" t="s">
        <v>427</v>
      </c>
      <c r="D39" s="17" t="s">
        <v>20</v>
      </c>
      <c r="E39" s="19">
        <v>104</v>
      </c>
      <c r="F39" s="20">
        <v>0</v>
      </c>
      <c r="G39" s="21">
        <f t="shared" si="6"/>
        <v>0</v>
      </c>
      <c r="H39" s="21">
        <v>0</v>
      </c>
      <c r="I39" s="26">
        <f t="shared" si="1"/>
        <v>104</v>
      </c>
      <c r="J39" s="21">
        <v>0</v>
      </c>
      <c r="K39" s="53"/>
      <c r="L39" s="16"/>
    </row>
    <row r="40" ht="24" spans="1:12">
      <c r="A40" s="16">
        <v>35</v>
      </c>
      <c r="B40" s="17" t="s">
        <v>428</v>
      </c>
      <c r="C40" s="17" t="s">
        <v>429</v>
      </c>
      <c r="D40" s="17" t="s">
        <v>20</v>
      </c>
      <c r="E40" s="19">
        <v>422</v>
      </c>
      <c r="F40" s="26">
        <v>409.08</v>
      </c>
      <c r="G40" s="22">
        <f t="shared" si="6"/>
        <v>0.969383886255924</v>
      </c>
      <c r="H40" s="21">
        <v>0</v>
      </c>
      <c r="I40" s="26">
        <f t="shared" si="1"/>
        <v>422</v>
      </c>
      <c r="J40" s="21">
        <v>0</v>
      </c>
      <c r="K40" s="53"/>
      <c r="L40" s="16" t="s">
        <v>21</v>
      </c>
    </row>
    <row r="41" ht="24" spans="1:12">
      <c r="A41" s="16">
        <v>36</v>
      </c>
      <c r="B41" s="17" t="s">
        <v>388</v>
      </c>
      <c r="C41" s="17" t="s">
        <v>430</v>
      </c>
      <c r="D41" s="17" t="s">
        <v>20</v>
      </c>
      <c r="E41" s="19">
        <v>166.72</v>
      </c>
      <c r="F41" s="26">
        <v>166.72</v>
      </c>
      <c r="G41" s="21">
        <v>0</v>
      </c>
      <c r="H41" s="22">
        <f t="shared" ref="H41:H44" si="7">F41/E41</f>
        <v>1</v>
      </c>
      <c r="I41" s="26">
        <f t="shared" si="1"/>
        <v>166.72</v>
      </c>
      <c r="J41" s="21">
        <v>0</v>
      </c>
      <c r="K41" s="53"/>
      <c r="L41" s="16" t="s">
        <v>36</v>
      </c>
    </row>
    <row r="42" ht="24" spans="1:12">
      <c r="A42" s="16">
        <v>37</v>
      </c>
      <c r="B42" s="17" t="s">
        <v>431</v>
      </c>
      <c r="C42" s="17" t="s">
        <v>432</v>
      </c>
      <c r="D42" s="17" t="s">
        <v>20</v>
      </c>
      <c r="E42" s="19">
        <v>35</v>
      </c>
      <c r="F42" s="26">
        <v>35</v>
      </c>
      <c r="G42" s="21">
        <v>0</v>
      </c>
      <c r="H42" s="22">
        <f t="shared" si="7"/>
        <v>1</v>
      </c>
      <c r="I42" s="26">
        <f t="shared" si="1"/>
        <v>35</v>
      </c>
      <c r="J42" s="21">
        <v>0</v>
      </c>
      <c r="K42" s="53"/>
      <c r="L42" s="16" t="s">
        <v>36</v>
      </c>
    </row>
    <row r="43" spans="1:12">
      <c r="A43" s="16">
        <v>38</v>
      </c>
      <c r="B43" s="17" t="s">
        <v>433</v>
      </c>
      <c r="C43" s="17" t="s">
        <v>434</v>
      </c>
      <c r="D43" s="17" t="s">
        <v>20</v>
      </c>
      <c r="E43" s="19">
        <v>1480</v>
      </c>
      <c r="F43" s="26">
        <v>1415.29</v>
      </c>
      <c r="G43" s="22">
        <f t="shared" ref="G43:G55" si="8">F43/E43</f>
        <v>0.956277027027027</v>
      </c>
      <c r="H43" s="21">
        <v>0</v>
      </c>
      <c r="I43" s="26">
        <f t="shared" si="1"/>
        <v>1480</v>
      </c>
      <c r="J43" s="21">
        <v>0</v>
      </c>
      <c r="K43" s="53"/>
      <c r="L43" s="17" t="s">
        <v>21</v>
      </c>
    </row>
    <row r="44" spans="1:12">
      <c r="A44" s="16">
        <v>39</v>
      </c>
      <c r="B44" s="17" t="s">
        <v>435</v>
      </c>
      <c r="C44" s="17" t="s">
        <v>436</v>
      </c>
      <c r="D44" s="17" t="s">
        <v>20</v>
      </c>
      <c r="E44" s="19">
        <v>512</v>
      </c>
      <c r="F44" s="26">
        <v>512</v>
      </c>
      <c r="G44" s="21">
        <v>0</v>
      </c>
      <c r="H44" s="22">
        <f t="shared" si="7"/>
        <v>1</v>
      </c>
      <c r="I44" s="26">
        <f t="shared" si="1"/>
        <v>512</v>
      </c>
      <c r="J44" s="21">
        <v>0</v>
      </c>
      <c r="K44" s="53"/>
      <c r="L44" s="16" t="s">
        <v>36</v>
      </c>
    </row>
    <row r="45" spans="1:12">
      <c r="A45" s="16">
        <v>40</v>
      </c>
      <c r="B45" s="17" t="s">
        <v>437</v>
      </c>
      <c r="C45" s="17" t="s">
        <v>438</v>
      </c>
      <c r="D45" s="17" t="s">
        <v>20</v>
      </c>
      <c r="E45" s="19">
        <v>43</v>
      </c>
      <c r="F45" s="20">
        <v>0</v>
      </c>
      <c r="G45" s="21">
        <f t="shared" si="8"/>
        <v>0</v>
      </c>
      <c r="H45" s="21">
        <v>0</v>
      </c>
      <c r="I45" s="26">
        <f t="shared" si="1"/>
        <v>43</v>
      </c>
      <c r="J45" s="21">
        <v>0</v>
      </c>
      <c r="K45" s="53"/>
      <c r="L45" s="16"/>
    </row>
    <row r="46" spans="1:12">
      <c r="A46" s="16">
        <v>41</v>
      </c>
      <c r="B46" s="17" t="s">
        <v>439</v>
      </c>
      <c r="C46" s="17" t="s">
        <v>440</v>
      </c>
      <c r="D46" s="17" t="s">
        <v>20</v>
      </c>
      <c r="E46" s="19">
        <v>74</v>
      </c>
      <c r="F46" s="20">
        <v>0</v>
      </c>
      <c r="G46" s="21">
        <f t="shared" si="8"/>
        <v>0</v>
      </c>
      <c r="H46" s="21">
        <v>0</v>
      </c>
      <c r="I46" s="26">
        <f t="shared" si="1"/>
        <v>74</v>
      </c>
      <c r="J46" s="21">
        <v>0</v>
      </c>
      <c r="K46" s="53"/>
      <c r="L46" s="16"/>
    </row>
    <row r="47" spans="1:12">
      <c r="A47" s="16">
        <v>42</v>
      </c>
      <c r="B47" s="17" t="s">
        <v>441</v>
      </c>
      <c r="C47" s="17" t="s">
        <v>442</v>
      </c>
      <c r="D47" s="17" t="s">
        <v>20</v>
      </c>
      <c r="E47" s="19">
        <v>67</v>
      </c>
      <c r="F47" s="20">
        <v>0</v>
      </c>
      <c r="G47" s="21">
        <f t="shared" si="8"/>
        <v>0</v>
      </c>
      <c r="H47" s="21">
        <v>0</v>
      </c>
      <c r="I47" s="26">
        <f t="shared" si="1"/>
        <v>67</v>
      </c>
      <c r="J47" s="21">
        <v>0</v>
      </c>
      <c r="K47" s="53"/>
      <c r="L47" s="16"/>
    </row>
    <row r="48" spans="1:12">
      <c r="A48" s="16">
        <v>43</v>
      </c>
      <c r="B48" s="17" t="s">
        <v>443</v>
      </c>
      <c r="C48" s="17" t="s">
        <v>436</v>
      </c>
      <c r="D48" s="17" t="s">
        <v>20</v>
      </c>
      <c r="E48" s="19">
        <v>150</v>
      </c>
      <c r="F48" s="20">
        <v>0</v>
      </c>
      <c r="G48" s="21">
        <f t="shared" si="8"/>
        <v>0</v>
      </c>
      <c r="H48" s="21">
        <v>0</v>
      </c>
      <c r="I48" s="26">
        <f t="shared" si="1"/>
        <v>150</v>
      </c>
      <c r="J48" s="21">
        <v>0</v>
      </c>
      <c r="K48" s="53"/>
      <c r="L48" s="16"/>
    </row>
    <row r="49" ht="24" spans="1:12">
      <c r="A49" s="16">
        <v>44</v>
      </c>
      <c r="B49" s="17" t="s">
        <v>444</v>
      </c>
      <c r="C49" s="17" t="s">
        <v>445</v>
      </c>
      <c r="D49" s="17" t="s">
        <v>20</v>
      </c>
      <c r="E49" s="19">
        <v>70</v>
      </c>
      <c r="F49" s="20">
        <v>0</v>
      </c>
      <c r="G49" s="21">
        <f t="shared" si="8"/>
        <v>0</v>
      </c>
      <c r="H49" s="21">
        <v>0</v>
      </c>
      <c r="I49" s="26">
        <f t="shared" si="1"/>
        <v>70</v>
      </c>
      <c r="J49" s="21">
        <v>0</v>
      </c>
      <c r="K49" s="53"/>
      <c r="L49" s="16"/>
    </row>
    <row r="50" ht="24" spans="1:12">
      <c r="A50" s="16">
        <v>45</v>
      </c>
      <c r="B50" s="17" t="s">
        <v>446</v>
      </c>
      <c r="C50" s="17" t="s">
        <v>438</v>
      </c>
      <c r="D50" s="17" t="s">
        <v>20</v>
      </c>
      <c r="E50" s="19">
        <v>145</v>
      </c>
      <c r="F50" s="20">
        <v>0</v>
      </c>
      <c r="G50" s="21">
        <f t="shared" si="8"/>
        <v>0</v>
      </c>
      <c r="H50" s="21">
        <v>0</v>
      </c>
      <c r="I50" s="26">
        <f t="shared" si="1"/>
        <v>145</v>
      </c>
      <c r="J50" s="21">
        <v>0</v>
      </c>
      <c r="K50" s="53"/>
      <c r="L50" s="16"/>
    </row>
    <row r="51" spans="1:12">
      <c r="A51" s="16">
        <v>46</v>
      </c>
      <c r="B51" s="17" t="s">
        <v>447</v>
      </c>
      <c r="C51" s="17" t="s">
        <v>448</v>
      </c>
      <c r="D51" s="17" t="s">
        <v>20</v>
      </c>
      <c r="E51" s="19">
        <v>226</v>
      </c>
      <c r="F51" s="20">
        <v>0</v>
      </c>
      <c r="G51" s="21">
        <f t="shared" si="8"/>
        <v>0</v>
      </c>
      <c r="H51" s="21">
        <v>0</v>
      </c>
      <c r="I51" s="26">
        <f t="shared" si="1"/>
        <v>226</v>
      </c>
      <c r="J51" s="21">
        <v>0</v>
      </c>
      <c r="K51" s="53"/>
      <c r="L51" s="16"/>
    </row>
    <row r="52" spans="1:12">
      <c r="A52" s="16">
        <v>47</v>
      </c>
      <c r="B52" s="17" t="s">
        <v>449</v>
      </c>
      <c r="C52" s="17" t="s">
        <v>450</v>
      </c>
      <c r="D52" s="17" t="s">
        <v>20</v>
      </c>
      <c r="E52" s="19">
        <v>391</v>
      </c>
      <c r="F52" s="20">
        <v>0</v>
      </c>
      <c r="G52" s="21">
        <f t="shared" si="8"/>
        <v>0</v>
      </c>
      <c r="H52" s="21">
        <v>0</v>
      </c>
      <c r="I52" s="26">
        <f t="shared" si="1"/>
        <v>391</v>
      </c>
      <c r="J52" s="21">
        <v>0</v>
      </c>
      <c r="K52" s="53"/>
      <c r="L52" s="16"/>
    </row>
    <row r="53" spans="1:12">
      <c r="A53" s="16">
        <v>48</v>
      </c>
      <c r="B53" s="17" t="s">
        <v>433</v>
      </c>
      <c r="C53" s="17" t="s">
        <v>451</v>
      </c>
      <c r="D53" s="17" t="s">
        <v>20</v>
      </c>
      <c r="E53" s="19">
        <v>170</v>
      </c>
      <c r="F53" s="20">
        <v>0</v>
      </c>
      <c r="G53" s="21">
        <f t="shared" si="8"/>
        <v>0</v>
      </c>
      <c r="H53" s="21">
        <v>0</v>
      </c>
      <c r="I53" s="26">
        <f t="shared" si="1"/>
        <v>170</v>
      </c>
      <c r="J53" s="21">
        <v>0</v>
      </c>
      <c r="K53" s="53"/>
      <c r="L53" s="16"/>
    </row>
    <row r="54" spans="1:12">
      <c r="A54" s="16">
        <v>49</v>
      </c>
      <c r="B54" s="17" t="s">
        <v>452</v>
      </c>
      <c r="C54" s="17" t="s">
        <v>453</v>
      </c>
      <c r="D54" s="17" t="s">
        <v>20</v>
      </c>
      <c r="E54" s="19">
        <v>507</v>
      </c>
      <c r="F54" s="26">
        <v>443.29</v>
      </c>
      <c r="G54" s="22">
        <f t="shared" si="8"/>
        <v>0.874339250493097</v>
      </c>
      <c r="H54" s="21">
        <v>0</v>
      </c>
      <c r="I54" s="26">
        <f t="shared" si="1"/>
        <v>507</v>
      </c>
      <c r="J54" s="21">
        <v>0</v>
      </c>
      <c r="K54" s="53"/>
      <c r="L54" s="16" t="s">
        <v>21</v>
      </c>
    </row>
    <row r="55" ht="24" spans="1:12">
      <c r="A55" s="16">
        <v>50</v>
      </c>
      <c r="B55" s="17" t="s">
        <v>454</v>
      </c>
      <c r="C55" s="17" t="s">
        <v>455</v>
      </c>
      <c r="D55" s="17" t="s">
        <v>20</v>
      </c>
      <c r="E55" s="19">
        <v>235</v>
      </c>
      <c r="F55" s="20">
        <v>0</v>
      </c>
      <c r="G55" s="21">
        <f t="shared" si="8"/>
        <v>0</v>
      </c>
      <c r="H55" s="21">
        <v>0</v>
      </c>
      <c r="I55" s="26">
        <f t="shared" si="1"/>
        <v>235</v>
      </c>
      <c r="J55" s="21">
        <v>0</v>
      </c>
      <c r="K55" s="53"/>
      <c r="L55" s="16"/>
    </row>
    <row r="56" spans="1:12">
      <c r="A56" s="16">
        <v>51</v>
      </c>
      <c r="B56" s="17" t="s">
        <v>371</v>
      </c>
      <c r="C56" s="17" t="s">
        <v>456</v>
      </c>
      <c r="D56" s="17" t="s">
        <v>20</v>
      </c>
      <c r="E56" s="19">
        <v>166.2</v>
      </c>
      <c r="F56" s="26">
        <v>166.2</v>
      </c>
      <c r="G56" s="21">
        <v>0</v>
      </c>
      <c r="H56" s="22">
        <f>F56/E56</f>
        <v>1</v>
      </c>
      <c r="I56" s="26">
        <f t="shared" si="1"/>
        <v>166.2</v>
      </c>
      <c r="J56" s="21">
        <v>0</v>
      </c>
      <c r="K56" s="53"/>
      <c r="L56" s="16" t="s">
        <v>36</v>
      </c>
    </row>
    <row r="57" ht="24" spans="1:12">
      <c r="A57" s="16">
        <v>52</v>
      </c>
      <c r="B57" s="17" t="s">
        <v>373</v>
      </c>
      <c r="C57" s="17" t="s">
        <v>457</v>
      </c>
      <c r="D57" s="17" t="s">
        <v>20</v>
      </c>
      <c r="E57" s="19">
        <v>340</v>
      </c>
      <c r="F57" s="20">
        <v>0</v>
      </c>
      <c r="G57" s="21">
        <f t="shared" ref="G57:G86" si="9">F57/E57</f>
        <v>0</v>
      </c>
      <c r="H57" s="21">
        <v>0</v>
      </c>
      <c r="I57" s="26">
        <f t="shared" si="1"/>
        <v>340</v>
      </c>
      <c r="J57" s="21">
        <v>0</v>
      </c>
      <c r="K57" s="53"/>
      <c r="L57" s="16"/>
    </row>
    <row r="58" ht="24" spans="1:12">
      <c r="A58" s="16">
        <v>53</v>
      </c>
      <c r="B58" s="17" t="s">
        <v>444</v>
      </c>
      <c r="C58" s="17" t="s">
        <v>451</v>
      </c>
      <c r="D58" s="17" t="s">
        <v>20</v>
      </c>
      <c r="E58" s="19">
        <v>96</v>
      </c>
      <c r="F58" s="20">
        <v>0</v>
      </c>
      <c r="G58" s="21">
        <f t="shared" si="9"/>
        <v>0</v>
      </c>
      <c r="H58" s="21">
        <v>0</v>
      </c>
      <c r="I58" s="26">
        <f t="shared" si="1"/>
        <v>96</v>
      </c>
      <c r="J58" s="21">
        <v>0</v>
      </c>
      <c r="K58" s="53"/>
      <c r="L58" s="16"/>
    </row>
    <row r="59" ht="24" spans="1:12">
      <c r="A59" s="16">
        <v>54</v>
      </c>
      <c r="B59" s="17" t="s">
        <v>446</v>
      </c>
      <c r="C59" s="17" t="s">
        <v>458</v>
      </c>
      <c r="D59" s="17" t="s">
        <v>20</v>
      </c>
      <c r="E59" s="19">
        <v>95.6</v>
      </c>
      <c r="F59" s="21">
        <v>0</v>
      </c>
      <c r="G59" s="21">
        <f t="shared" si="9"/>
        <v>0</v>
      </c>
      <c r="H59" s="21">
        <v>0</v>
      </c>
      <c r="I59" s="26">
        <f t="shared" si="1"/>
        <v>95.6</v>
      </c>
      <c r="J59" s="21">
        <v>0</v>
      </c>
      <c r="K59" s="53"/>
      <c r="L59" s="16"/>
    </row>
    <row r="60" ht="24" spans="1:12">
      <c r="A60" s="16">
        <v>55</v>
      </c>
      <c r="B60" s="17" t="s">
        <v>459</v>
      </c>
      <c r="C60" s="17" t="s">
        <v>460</v>
      </c>
      <c r="D60" s="17" t="s">
        <v>20</v>
      </c>
      <c r="E60" s="19">
        <v>749</v>
      </c>
      <c r="F60" s="26">
        <v>719.05</v>
      </c>
      <c r="G60" s="22">
        <f t="shared" si="9"/>
        <v>0.960013351134846</v>
      </c>
      <c r="H60" s="21">
        <v>0</v>
      </c>
      <c r="I60" s="26">
        <f t="shared" si="1"/>
        <v>749</v>
      </c>
      <c r="J60" s="21">
        <v>0</v>
      </c>
      <c r="K60" s="53"/>
      <c r="L60" s="16" t="s">
        <v>21</v>
      </c>
    </row>
    <row r="61" ht="24" spans="1:12">
      <c r="A61" s="16">
        <v>56</v>
      </c>
      <c r="B61" s="17" t="s">
        <v>461</v>
      </c>
      <c r="C61" s="17" t="s">
        <v>462</v>
      </c>
      <c r="D61" s="17" t="s">
        <v>20</v>
      </c>
      <c r="E61" s="19">
        <v>112.66</v>
      </c>
      <c r="F61" s="21">
        <v>0</v>
      </c>
      <c r="G61" s="21">
        <f t="shared" si="9"/>
        <v>0</v>
      </c>
      <c r="H61" s="21">
        <v>0</v>
      </c>
      <c r="I61" s="26">
        <f t="shared" si="1"/>
        <v>98</v>
      </c>
      <c r="J61" s="64">
        <v>14.66</v>
      </c>
      <c r="K61" s="50" t="s">
        <v>31</v>
      </c>
      <c r="L61" s="17" t="s">
        <v>463</v>
      </c>
    </row>
    <row r="62" spans="1:12">
      <c r="A62" s="16">
        <v>57</v>
      </c>
      <c r="B62" s="17" t="s">
        <v>464</v>
      </c>
      <c r="C62" s="17" t="s">
        <v>465</v>
      </c>
      <c r="D62" s="17" t="s">
        <v>20</v>
      </c>
      <c r="E62" s="19">
        <v>65</v>
      </c>
      <c r="F62" s="21">
        <v>0</v>
      </c>
      <c r="G62" s="21">
        <f t="shared" si="9"/>
        <v>0</v>
      </c>
      <c r="H62" s="21">
        <v>0</v>
      </c>
      <c r="I62" s="26">
        <f t="shared" si="1"/>
        <v>38</v>
      </c>
      <c r="J62" s="64">
        <v>27</v>
      </c>
      <c r="K62" s="50" t="s">
        <v>31</v>
      </c>
      <c r="L62" s="16"/>
    </row>
    <row r="63" spans="1:12">
      <c r="A63" s="16">
        <v>58</v>
      </c>
      <c r="B63" s="17" t="s">
        <v>466</v>
      </c>
      <c r="C63" s="17" t="s">
        <v>465</v>
      </c>
      <c r="D63" s="17" t="s">
        <v>20</v>
      </c>
      <c r="E63" s="19">
        <v>128.5</v>
      </c>
      <c r="F63" s="21">
        <v>0</v>
      </c>
      <c r="G63" s="21">
        <f t="shared" si="9"/>
        <v>0</v>
      </c>
      <c r="H63" s="21">
        <v>0</v>
      </c>
      <c r="I63" s="26">
        <f t="shared" si="1"/>
        <v>128.5</v>
      </c>
      <c r="J63" s="21">
        <v>0</v>
      </c>
      <c r="K63" s="53"/>
      <c r="L63" s="16"/>
    </row>
    <row r="64" spans="1:12">
      <c r="A64" s="16">
        <v>59</v>
      </c>
      <c r="B64" s="17" t="s">
        <v>467</v>
      </c>
      <c r="C64" s="17" t="s">
        <v>468</v>
      </c>
      <c r="D64" s="17" t="s">
        <v>20</v>
      </c>
      <c r="E64" s="19">
        <v>115</v>
      </c>
      <c r="F64" s="21">
        <v>0</v>
      </c>
      <c r="G64" s="21">
        <f t="shared" si="9"/>
        <v>0</v>
      </c>
      <c r="H64" s="21">
        <v>0</v>
      </c>
      <c r="I64" s="26">
        <f t="shared" si="1"/>
        <v>110</v>
      </c>
      <c r="J64" s="64">
        <v>5</v>
      </c>
      <c r="K64" s="50" t="s">
        <v>31</v>
      </c>
      <c r="L64" s="16"/>
    </row>
    <row r="65" ht="24" spans="1:12">
      <c r="A65" s="16">
        <v>60</v>
      </c>
      <c r="B65" s="17" t="s">
        <v>469</v>
      </c>
      <c r="C65" s="17" t="s">
        <v>470</v>
      </c>
      <c r="D65" s="17" t="s">
        <v>20</v>
      </c>
      <c r="E65" s="19">
        <v>100</v>
      </c>
      <c r="F65" s="21">
        <v>0</v>
      </c>
      <c r="G65" s="21">
        <f t="shared" si="9"/>
        <v>0</v>
      </c>
      <c r="H65" s="21">
        <v>0</v>
      </c>
      <c r="I65" s="26">
        <f t="shared" si="1"/>
        <v>90</v>
      </c>
      <c r="J65" s="64">
        <v>10</v>
      </c>
      <c r="K65" s="50" t="s">
        <v>31</v>
      </c>
      <c r="L65" s="17" t="s">
        <v>471</v>
      </c>
    </row>
    <row r="66" ht="24" spans="1:12">
      <c r="A66" s="16">
        <v>61</v>
      </c>
      <c r="B66" s="17" t="s">
        <v>472</v>
      </c>
      <c r="C66" s="17" t="s">
        <v>473</v>
      </c>
      <c r="D66" s="17" t="s">
        <v>20</v>
      </c>
      <c r="E66" s="19">
        <v>182.9</v>
      </c>
      <c r="F66" s="21">
        <v>0</v>
      </c>
      <c r="G66" s="21">
        <f t="shared" si="9"/>
        <v>0</v>
      </c>
      <c r="H66" s="21">
        <v>0</v>
      </c>
      <c r="I66" s="26">
        <f t="shared" si="1"/>
        <v>182.9</v>
      </c>
      <c r="J66" s="21">
        <v>0</v>
      </c>
      <c r="K66" s="53"/>
      <c r="L66" s="17" t="s">
        <v>474</v>
      </c>
    </row>
    <row r="67" spans="1:12">
      <c r="A67" s="16">
        <v>62</v>
      </c>
      <c r="B67" s="17" t="s">
        <v>475</v>
      </c>
      <c r="C67" s="17" t="s">
        <v>476</v>
      </c>
      <c r="D67" s="17" t="s">
        <v>20</v>
      </c>
      <c r="E67" s="19">
        <v>161.2</v>
      </c>
      <c r="F67" s="20">
        <v>0</v>
      </c>
      <c r="G67" s="21">
        <f t="shared" si="9"/>
        <v>0</v>
      </c>
      <c r="H67" s="21">
        <v>0</v>
      </c>
      <c r="I67" s="26">
        <f t="shared" si="1"/>
        <v>141</v>
      </c>
      <c r="J67" s="64">
        <v>20.2</v>
      </c>
      <c r="K67" s="50" t="s">
        <v>31</v>
      </c>
      <c r="L67" s="16"/>
    </row>
    <row r="68" spans="1:12">
      <c r="A68" s="16">
        <v>63</v>
      </c>
      <c r="B68" s="17" t="s">
        <v>477</v>
      </c>
      <c r="C68" s="17" t="s">
        <v>478</v>
      </c>
      <c r="D68" s="17" t="s">
        <v>20</v>
      </c>
      <c r="E68" s="19">
        <v>322.94</v>
      </c>
      <c r="F68" s="20">
        <v>0</v>
      </c>
      <c r="G68" s="21">
        <f t="shared" si="9"/>
        <v>0</v>
      </c>
      <c r="H68" s="21">
        <v>0</v>
      </c>
      <c r="I68" s="26">
        <f t="shared" si="1"/>
        <v>0</v>
      </c>
      <c r="J68" s="64">
        <v>322.94</v>
      </c>
      <c r="K68" s="50" t="s">
        <v>305</v>
      </c>
      <c r="L68" s="16"/>
    </row>
    <row r="69" spans="1:12">
      <c r="A69" s="16">
        <v>64</v>
      </c>
      <c r="B69" s="17" t="s">
        <v>479</v>
      </c>
      <c r="C69" s="17" t="s">
        <v>478</v>
      </c>
      <c r="D69" s="17" t="s">
        <v>20</v>
      </c>
      <c r="E69" s="19">
        <v>209.29</v>
      </c>
      <c r="F69" s="20">
        <v>0</v>
      </c>
      <c r="G69" s="21">
        <f t="shared" si="9"/>
        <v>0</v>
      </c>
      <c r="H69" s="21">
        <v>0</v>
      </c>
      <c r="I69" s="26">
        <f t="shared" si="1"/>
        <v>209.29</v>
      </c>
      <c r="J69" s="21">
        <v>0</v>
      </c>
      <c r="K69" s="53"/>
      <c r="L69" s="16"/>
    </row>
    <row r="70" spans="1:12">
      <c r="A70" s="16">
        <v>65</v>
      </c>
      <c r="B70" s="17" t="s">
        <v>480</v>
      </c>
      <c r="C70" s="17" t="s">
        <v>481</v>
      </c>
      <c r="D70" s="17" t="s">
        <v>20</v>
      </c>
      <c r="E70" s="19">
        <v>129.82</v>
      </c>
      <c r="F70" s="20">
        <v>0</v>
      </c>
      <c r="G70" s="21">
        <f t="shared" si="9"/>
        <v>0</v>
      </c>
      <c r="H70" s="21">
        <v>0</v>
      </c>
      <c r="I70" s="26">
        <f t="shared" ref="I70:I86" si="10">E70-J70</f>
        <v>120</v>
      </c>
      <c r="J70" s="64">
        <v>9.82</v>
      </c>
      <c r="K70" s="50" t="s">
        <v>31</v>
      </c>
      <c r="L70" s="16"/>
    </row>
    <row r="71" spans="1:12">
      <c r="A71" s="16">
        <v>66</v>
      </c>
      <c r="B71" s="17" t="s">
        <v>482</v>
      </c>
      <c r="C71" s="17" t="s">
        <v>483</v>
      </c>
      <c r="D71" s="17" t="s">
        <v>20</v>
      </c>
      <c r="E71" s="19">
        <v>169</v>
      </c>
      <c r="F71" s="20">
        <v>0</v>
      </c>
      <c r="G71" s="21">
        <f t="shared" si="9"/>
        <v>0</v>
      </c>
      <c r="H71" s="21">
        <v>0</v>
      </c>
      <c r="I71" s="26">
        <f t="shared" si="10"/>
        <v>169</v>
      </c>
      <c r="J71" s="21">
        <v>0</v>
      </c>
      <c r="K71" s="53"/>
      <c r="L71" s="16"/>
    </row>
    <row r="72" spans="1:12">
      <c r="A72" s="16">
        <v>67</v>
      </c>
      <c r="B72" s="17" t="s">
        <v>484</v>
      </c>
      <c r="C72" s="17" t="s">
        <v>485</v>
      </c>
      <c r="D72" s="17" t="s">
        <v>20</v>
      </c>
      <c r="E72" s="19">
        <v>109.5</v>
      </c>
      <c r="F72" s="20">
        <v>0</v>
      </c>
      <c r="G72" s="21">
        <f t="shared" si="9"/>
        <v>0</v>
      </c>
      <c r="H72" s="21">
        <v>0</v>
      </c>
      <c r="I72" s="26">
        <f t="shared" si="10"/>
        <v>109.5</v>
      </c>
      <c r="J72" s="21">
        <v>0</v>
      </c>
      <c r="K72" s="53"/>
      <c r="L72" s="16"/>
    </row>
    <row r="73" spans="1:12">
      <c r="A73" s="16">
        <v>68</v>
      </c>
      <c r="B73" s="17" t="s">
        <v>486</v>
      </c>
      <c r="C73" s="17" t="s">
        <v>487</v>
      </c>
      <c r="D73" s="17" t="s">
        <v>20</v>
      </c>
      <c r="E73" s="19">
        <v>160.59</v>
      </c>
      <c r="F73" s="20">
        <v>0</v>
      </c>
      <c r="G73" s="21">
        <f t="shared" si="9"/>
        <v>0</v>
      </c>
      <c r="H73" s="21">
        <v>0</v>
      </c>
      <c r="I73" s="26">
        <f t="shared" si="10"/>
        <v>160.59</v>
      </c>
      <c r="J73" s="21">
        <v>0</v>
      </c>
      <c r="K73" s="53"/>
      <c r="L73" s="16"/>
    </row>
    <row r="74" spans="1:12">
      <c r="A74" s="16">
        <v>69</v>
      </c>
      <c r="B74" s="17" t="s">
        <v>488</v>
      </c>
      <c r="C74" s="17" t="s">
        <v>489</v>
      </c>
      <c r="D74" s="17" t="s">
        <v>20</v>
      </c>
      <c r="E74" s="19">
        <v>139.8</v>
      </c>
      <c r="F74" s="20">
        <v>0</v>
      </c>
      <c r="G74" s="21">
        <f t="shared" si="9"/>
        <v>0</v>
      </c>
      <c r="H74" s="21">
        <v>0</v>
      </c>
      <c r="I74" s="26">
        <f t="shared" si="10"/>
        <v>139.8</v>
      </c>
      <c r="J74" s="21">
        <v>0</v>
      </c>
      <c r="K74" s="53"/>
      <c r="L74" s="16"/>
    </row>
    <row r="75" spans="1:12">
      <c r="A75" s="16">
        <v>70</v>
      </c>
      <c r="B75" s="17" t="s">
        <v>490</v>
      </c>
      <c r="C75" s="17" t="s">
        <v>491</v>
      </c>
      <c r="D75" s="17" t="s">
        <v>20</v>
      </c>
      <c r="E75" s="19">
        <v>223</v>
      </c>
      <c r="F75" s="20">
        <v>0</v>
      </c>
      <c r="G75" s="21">
        <f t="shared" si="9"/>
        <v>0</v>
      </c>
      <c r="H75" s="21">
        <v>0</v>
      </c>
      <c r="I75" s="26">
        <f t="shared" si="10"/>
        <v>223</v>
      </c>
      <c r="J75" s="21">
        <v>0</v>
      </c>
      <c r="K75" s="53"/>
      <c r="L75" s="16"/>
    </row>
    <row r="76" spans="1:12">
      <c r="A76" s="16">
        <v>71</v>
      </c>
      <c r="B76" s="17" t="s">
        <v>492</v>
      </c>
      <c r="C76" s="17" t="s">
        <v>493</v>
      </c>
      <c r="D76" s="17" t="s">
        <v>20</v>
      </c>
      <c r="E76" s="28">
        <v>972</v>
      </c>
      <c r="F76" s="20">
        <v>0</v>
      </c>
      <c r="G76" s="21">
        <f t="shared" si="9"/>
        <v>0</v>
      </c>
      <c r="H76" s="21">
        <v>0</v>
      </c>
      <c r="I76" s="26">
        <f t="shared" si="10"/>
        <v>972</v>
      </c>
      <c r="J76" s="21">
        <v>0</v>
      </c>
      <c r="K76" s="53"/>
      <c r="L76" s="16"/>
    </row>
    <row r="77" spans="1:12">
      <c r="A77" s="16">
        <v>72</v>
      </c>
      <c r="B77" s="17" t="s">
        <v>494</v>
      </c>
      <c r="C77" s="17" t="s">
        <v>495</v>
      </c>
      <c r="D77" s="17" t="s">
        <v>20</v>
      </c>
      <c r="E77" s="19">
        <v>247.7</v>
      </c>
      <c r="F77" s="26">
        <v>217.58</v>
      </c>
      <c r="G77" s="22">
        <f t="shared" si="9"/>
        <v>0.878401291885345</v>
      </c>
      <c r="H77" s="21">
        <v>0</v>
      </c>
      <c r="I77" s="26">
        <f t="shared" si="10"/>
        <v>247.7</v>
      </c>
      <c r="J77" s="21">
        <v>0</v>
      </c>
      <c r="K77" s="53"/>
      <c r="L77" s="17" t="s">
        <v>21</v>
      </c>
    </row>
    <row r="78" spans="1:12">
      <c r="A78" s="16">
        <v>73</v>
      </c>
      <c r="B78" s="17" t="s">
        <v>496</v>
      </c>
      <c r="C78" s="17" t="s">
        <v>493</v>
      </c>
      <c r="D78" s="17" t="s">
        <v>20</v>
      </c>
      <c r="E78" s="19">
        <v>110</v>
      </c>
      <c r="F78" s="20">
        <v>0</v>
      </c>
      <c r="G78" s="21">
        <f t="shared" si="9"/>
        <v>0</v>
      </c>
      <c r="H78" s="21">
        <v>0</v>
      </c>
      <c r="I78" s="26">
        <f t="shared" si="10"/>
        <v>110</v>
      </c>
      <c r="J78" s="21">
        <v>0</v>
      </c>
      <c r="K78" s="53"/>
      <c r="L78" s="16"/>
    </row>
    <row r="79" ht="24" spans="1:12">
      <c r="A79" s="16">
        <v>74</v>
      </c>
      <c r="B79" s="17" t="s">
        <v>497</v>
      </c>
      <c r="C79" s="17" t="s">
        <v>487</v>
      </c>
      <c r="D79" s="17" t="s">
        <v>20</v>
      </c>
      <c r="E79" s="19">
        <v>223.7</v>
      </c>
      <c r="F79" s="20">
        <v>0</v>
      </c>
      <c r="G79" s="21">
        <f t="shared" si="9"/>
        <v>0</v>
      </c>
      <c r="H79" s="21">
        <v>0</v>
      </c>
      <c r="I79" s="26">
        <f t="shared" si="10"/>
        <v>223.7</v>
      </c>
      <c r="J79" s="21">
        <v>0</v>
      </c>
      <c r="K79" s="53"/>
      <c r="L79" s="16"/>
    </row>
    <row r="80" ht="24" spans="1:12">
      <c r="A80" s="16">
        <v>75</v>
      </c>
      <c r="B80" s="17" t="s">
        <v>498</v>
      </c>
      <c r="C80" s="17" t="s">
        <v>499</v>
      </c>
      <c r="D80" s="17" t="s">
        <v>20</v>
      </c>
      <c r="E80" s="19">
        <v>112.7</v>
      </c>
      <c r="F80" s="20">
        <v>0</v>
      </c>
      <c r="G80" s="21">
        <f t="shared" si="9"/>
        <v>0</v>
      </c>
      <c r="H80" s="21">
        <v>0</v>
      </c>
      <c r="I80" s="26">
        <f t="shared" si="10"/>
        <v>112.7</v>
      </c>
      <c r="J80" s="21">
        <v>0</v>
      </c>
      <c r="K80" s="53"/>
      <c r="L80" s="16"/>
    </row>
    <row r="81" ht="24" spans="1:12">
      <c r="A81" s="16">
        <v>76</v>
      </c>
      <c r="B81" s="17" t="s">
        <v>500</v>
      </c>
      <c r="C81" s="17" t="s">
        <v>499</v>
      </c>
      <c r="D81" s="17" t="s">
        <v>20</v>
      </c>
      <c r="E81" s="19">
        <v>199.5</v>
      </c>
      <c r="F81" s="20">
        <v>0</v>
      </c>
      <c r="G81" s="21">
        <f t="shared" si="9"/>
        <v>0</v>
      </c>
      <c r="H81" s="21">
        <v>0</v>
      </c>
      <c r="I81" s="26">
        <f t="shared" si="10"/>
        <v>199.5</v>
      </c>
      <c r="J81" s="21">
        <v>0</v>
      </c>
      <c r="K81" s="53"/>
      <c r="L81" s="16"/>
    </row>
    <row r="82" ht="24" spans="1:12">
      <c r="A82" s="16">
        <v>77</v>
      </c>
      <c r="B82" s="17" t="s">
        <v>501</v>
      </c>
      <c r="C82" s="17" t="s">
        <v>499</v>
      </c>
      <c r="D82" s="17" t="s">
        <v>20</v>
      </c>
      <c r="E82" s="19">
        <v>670</v>
      </c>
      <c r="F82" s="26">
        <v>351.86</v>
      </c>
      <c r="G82" s="22">
        <f t="shared" si="9"/>
        <v>0.525164179104478</v>
      </c>
      <c r="H82" s="21">
        <v>0</v>
      </c>
      <c r="I82" s="26">
        <f t="shared" si="10"/>
        <v>670</v>
      </c>
      <c r="J82" s="21">
        <v>0</v>
      </c>
      <c r="K82" s="53"/>
      <c r="L82" s="16" t="s">
        <v>21</v>
      </c>
    </row>
    <row r="83" ht="24" spans="1:12">
      <c r="A83" s="16">
        <v>78</v>
      </c>
      <c r="B83" s="17" t="s">
        <v>502</v>
      </c>
      <c r="C83" s="17" t="s">
        <v>499</v>
      </c>
      <c r="D83" s="17" t="s">
        <v>20</v>
      </c>
      <c r="E83" s="19">
        <v>158.8</v>
      </c>
      <c r="F83" s="20">
        <v>0</v>
      </c>
      <c r="G83" s="21">
        <f t="shared" si="9"/>
        <v>0</v>
      </c>
      <c r="H83" s="21">
        <v>0</v>
      </c>
      <c r="I83" s="26">
        <f t="shared" si="10"/>
        <v>158.8</v>
      </c>
      <c r="J83" s="21">
        <v>0</v>
      </c>
      <c r="K83" s="53"/>
      <c r="L83" s="16"/>
    </row>
    <row r="84" spans="1:12">
      <c r="A84" s="16">
        <v>79</v>
      </c>
      <c r="B84" s="17" t="s">
        <v>503</v>
      </c>
      <c r="C84" s="17" t="s">
        <v>504</v>
      </c>
      <c r="D84" s="17" t="s">
        <v>20</v>
      </c>
      <c r="E84" s="19">
        <v>321.5</v>
      </c>
      <c r="F84" s="26">
        <v>268.15</v>
      </c>
      <c r="G84" s="22">
        <f t="shared" si="9"/>
        <v>0.834059097978227</v>
      </c>
      <c r="H84" s="21">
        <v>0</v>
      </c>
      <c r="I84" s="26">
        <f t="shared" si="10"/>
        <v>297.49</v>
      </c>
      <c r="J84" s="64">
        <v>24.01</v>
      </c>
      <c r="K84" s="50" t="s">
        <v>505</v>
      </c>
      <c r="L84" s="16" t="s">
        <v>21</v>
      </c>
    </row>
    <row r="85" ht="24" spans="1:12">
      <c r="A85" s="16">
        <v>80</v>
      </c>
      <c r="B85" s="17" t="s">
        <v>428</v>
      </c>
      <c r="C85" s="17" t="s">
        <v>499</v>
      </c>
      <c r="D85" s="17" t="s">
        <v>20</v>
      </c>
      <c r="E85" s="19">
        <v>309.3</v>
      </c>
      <c r="F85" s="26">
        <v>274.25</v>
      </c>
      <c r="G85" s="22">
        <f t="shared" si="9"/>
        <v>0.88667959909473</v>
      </c>
      <c r="H85" s="21">
        <v>0</v>
      </c>
      <c r="I85" s="26">
        <f t="shared" si="10"/>
        <v>309.3</v>
      </c>
      <c r="J85" s="21">
        <v>0</v>
      </c>
      <c r="K85" s="53"/>
      <c r="L85" s="16" t="s">
        <v>21</v>
      </c>
    </row>
    <row r="86" spans="1:12">
      <c r="A86" s="16">
        <v>81</v>
      </c>
      <c r="B86" s="17" t="s">
        <v>506</v>
      </c>
      <c r="C86" s="17" t="s">
        <v>491</v>
      </c>
      <c r="D86" s="17" t="s">
        <v>20</v>
      </c>
      <c r="E86" s="19">
        <v>563.7</v>
      </c>
      <c r="F86" s="26">
        <v>450.72</v>
      </c>
      <c r="G86" s="22">
        <f t="shared" si="9"/>
        <v>0.799574241617882</v>
      </c>
      <c r="H86" s="21">
        <v>0</v>
      </c>
      <c r="I86" s="26">
        <f t="shared" si="10"/>
        <v>560.6</v>
      </c>
      <c r="J86" s="64">
        <v>3.1</v>
      </c>
      <c r="K86" s="50" t="s">
        <v>31</v>
      </c>
      <c r="L86" s="16" t="s">
        <v>21</v>
      </c>
    </row>
    <row r="87" spans="1:12">
      <c r="A87" s="29" t="s">
        <v>119</v>
      </c>
      <c r="B87" s="30"/>
      <c r="C87" s="31"/>
      <c r="D87" s="31"/>
      <c r="E87" s="33">
        <f t="shared" ref="E87:J87" si="11">SUM(E6:E86)</f>
        <v>20708.2</v>
      </c>
      <c r="F87" s="33">
        <f t="shared" si="11"/>
        <v>9418.34</v>
      </c>
      <c r="G87" s="34">
        <f>(F9+F24+F33+F35+F40+F43+F54+F60+F77+F82+F84+F85+F86)/E87</f>
        <v>0.297631855979757</v>
      </c>
      <c r="H87" s="34">
        <f>(F6+F7+F14+F16+F31+F32+F41+F42+F44+F56)/E87</f>
        <v>0.157180247438213</v>
      </c>
      <c r="I87" s="33">
        <f t="shared" si="11"/>
        <v>20239.47</v>
      </c>
      <c r="J87" s="33">
        <f t="shared" si="11"/>
        <v>468.73</v>
      </c>
      <c r="K87" s="56"/>
      <c r="L87" s="57"/>
    </row>
    <row r="88" ht="24" spans="1:12">
      <c r="A88" s="16">
        <v>1</v>
      </c>
      <c r="B88" s="17" t="s">
        <v>375</v>
      </c>
      <c r="C88" s="17" t="s">
        <v>376</v>
      </c>
      <c r="D88" s="17" t="s">
        <v>120</v>
      </c>
      <c r="E88" s="19">
        <v>28.4</v>
      </c>
      <c r="F88" s="26">
        <v>26.79</v>
      </c>
      <c r="G88" s="22">
        <f t="shared" ref="G88:G90" si="12">F88/E88</f>
        <v>0.94330985915493</v>
      </c>
      <c r="H88" s="21">
        <v>0</v>
      </c>
      <c r="I88" s="26">
        <f t="shared" ref="I88:I90" si="13">E88-J88</f>
        <v>28.4</v>
      </c>
      <c r="J88" s="21">
        <v>0</v>
      </c>
      <c r="K88" s="56"/>
      <c r="L88" s="16" t="s">
        <v>21</v>
      </c>
    </row>
    <row r="89" ht="24" spans="1:12">
      <c r="A89" s="16">
        <v>2</v>
      </c>
      <c r="B89" s="17" t="s">
        <v>501</v>
      </c>
      <c r="C89" s="17" t="s">
        <v>499</v>
      </c>
      <c r="D89" s="17" t="s">
        <v>120</v>
      </c>
      <c r="E89" s="19">
        <v>765</v>
      </c>
      <c r="F89" s="26">
        <v>651.15</v>
      </c>
      <c r="G89" s="22">
        <f t="shared" si="12"/>
        <v>0.851176470588235</v>
      </c>
      <c r="H89" s="21">
        <v>0</v>
      </c>
      <c r="I89" s="26">
        <f t="shared" si="13"/>
        <v>765</v>
      </c>
      <c r="J89" s="21">
        <v>0</v>
      </c>
      <c r="K89" s="53"/>
      <c r="L89" s="16" t="s">
        <v>21</v>
      </c>
    </row>
    <row r="90" spans="1:12">
      <c r="A90" s="16">
        <v>3</v>
      </c>
      <c r="B90" s="70" t="s">
        <v>506</v>
      </c>
      <c r="C90" s="17" t="s">
        <v>491</v>
      </c>
      <c r="D90" s="17" t="s">
        <v>120</v>
      </c>
      <c r="E90" s="37">
        <v>97</v>
      </c>
      <c r="F90" s="26">
        <v>81.58</v>
      </c>
      <c r="G90" s="22">
        <f t="shared" si="12"/>
        <v>0.841030927835052</v>
      </c>
      <c r="H90" s="21">
        <v>0</v>
      </c>
      <c r="I90" s="26">
        <f t="shared" si="13"/>
        <v>97</v>
      </c>
      <c r="J90" s="21">
        <v>0</v>
      </c>
      <c r="K90" s="56"/>
      <c r="L90" s="16" t="s">
        <v>21</v>
      </c>
    </row>
    <row r="91" spans="1:12">
      <c r="A91" s="44" t="s">
        <v>119</v>
      </c>
      <c r="B91" s="66"/>
      <c r="C91" s="41"/>
      <c r="D91" s="41"/>
      <c r="E91" s="42">
        <f t="shared" ref="E91:J91" si="14">SUM(E88:E90)</f>
        <v>890.4</v>
      </c>
      <c r="F91" s="42">
        <f t="shared" si="14"/>
        <v>759.52</v>
      </c>
      <c r="G91" s="43">
        <f>(F91)/E91</f>
        <v>0.853009883198562</v>
      </c>
      <c r="H91" s="43">
        <v>0</v>
      </c>
      <c r="I91" s="42">
        <f t="shared" si="14"/>
        <v>890.4</v>
      </c>
      <c r="J91" s="42">
        <f t="shared" si="14"/>
        <v>0</v>
      </c>
      <c r="K91" s="56"/>
      <c r="L91" s="56"/>
    </row>
    <row r="92" spans="1:12">
      <c r="A92" s="44" t="s">
        <v>125</v>
      </c>
      <c r="B92" s="45"/>
      <c r="C92" s="41"/>
      <c r="D92" s="41"/>
      <c r="E92" s="42">
        <f t="shared" ref="E92:J92" si="15">E87+E91</f>
        <v>21598.6</v>
      </c>
      <c r="F92" s="42">
        <f t="shared" si="15"/>
        <v>10177.86</v>
      </c>
      <c r="G92" s="43">
        <f>(F9+F24+F33+F35+F40+F43+F54+F60+F77+F82+F84+F85+F86+F91)/E92</f>
        <v>0.320527256396248</v>
      </c>
      <c r="H92" s="43">
        <f>(F6+F7+F14+F16+F31+F32+F41+F42+F44+F56)/E92</f>
        <v>0.150700508366283</v>
      </c>
      <c r="I92" s="42">
        <f t="shared" si="15"/>
        <v>21129.87</v>
      </c>
      <c r="J92" s="42">
        <f t="shared" si="15"/>
        <v>468.73</v>
      </c>
      <c r="K92" s="56"/>
      <c r="L92" s="56"/>
    </row>
  </sheetData>
  <mergeCells count="10">
    <mergeCell ref="A1:B1"/>
    <mergeCell ref="A2:L2"/>
    <mergeCell ref="A3:L3"/>
    <mergeCell ref="A4:B4"/>
    <mergeCell ref="C4:F4"/>
    <mergeCell ref="G4:I4"/>
    <mergeCell ref="J4:L4"/>
    <mergeCell ref="A87:B87"/>
    <mergeCell ref="A91:B91"/>
    <mergeCell ref="A92:B92"/>
  </mergeCells>
  <pageMargins left="0.75" right="0.75" top="1" bottom="1" header="0.5" footer="0.5"/>
  <pageSetup paperSize="9" scale="84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6"/>
  <sheetViews>
    <sheetView workbookViewId="0">
      <selection activeCell="A3" sqref="A3:L3"/>
    </sheetView>
  </sheetViews>
  <sheetFormatPr defaultColWidth="9" defaultRowHeight="14.25"/>
  <cols>
    <col min="1" max="1" width="4.69166666666667" customWidth="1"/>
    <col min="2" max="2" width="20.3" customWidth="1"/>
    <col min="3" max="3" width="25.4416666666667" customWidth="1"/>
    <col min="4" max="4" width="5.08333333333333" customWidth="1"/>
    <col min="5" max="6" width="9.58333333333333" customWidth="1"/>
    <col min="7" max="7" width="12.0833333333333" customWidth="1"/>
    <col min="8" max="8" width="11.1666666666667" customWidth="1"/>
    <col min="9" max="9" width="10.8333333333333" customWidth="1"/>
    <col min="10" max="10" width="9.16666666666667" customWidth="1"/>
    <col min="11" max="11" width="17" customWidth="1"/>
    <col min="12" max="12" width="11.5" customWidth="1"/>
  </cols>
  <sheetData>
    <row r="1" ht="16.5" spans="1:12">
      <c r="A1" s="1" t="s">
        <v>507</v>
      </c>
      <c r="B1" s="2"/>
      <c r="C1" s="3"/>
      <c r="D1" s="3"/>
      <c r="E1" s="4"/>
      <c r="F1" s="5"/>
      <c r="G1" s="3"/>
      <c r="H1" s="3"/>
      <c r="I1" s="5"/>
      <c r="J1" s="3"/>
      <c r="K1" s="3"/>
      <c r="L1" s="3"/>
    </row>
    <row r="2" ht="27" spans="1:12">
      <c r="A2" s="6" t="s">
        <v>1</v>
      </c>
      <c r="B2" s="6"/>
      <c r="C2" s="6"/>
      <c r="D2" s="6"/>
      <c r="E2" s="7"/>
      <c r="F2" s="6"/>
      <c r="G2" s="6"/>
      <c r="H2" s="6"/>
      <c r="I2" s="6"/>
      <c r="J2" s="6"/>
      <c r="K2" s="6"/>
      <c r="L2" s="6"/>
    </row>
    <row r="3" spans="1:12">
      <c r="A3" s="8" t="s">
        <v>508</v>
      </c>
      <c r="B3" s="9"/>
      <c r="C3" s="9"/>
      <c r="D3" s="9"/>
      <c r="E3" s="10"/>
      <c r="F3" s="9"/>
      <c r="G3" s="9"/>
      <c r="H3" s="9"/>
      <c r="I3" s="9"/>
      <c r="J3" s="9"/>
      <c r="K3" s="47"/>
      <c r="L3" s="47"/>
    </row>
    <row r="4" ht="16.5" spans="1:12">
      <c r="A4" s="11"/>
      <c r="B4" s="11"/>
      <c r="C4" s="12" t="s">
        <v>509</v>
      </c>
      <c r="D4" s="13"/>
      <c r="E4" s="14"/>
      <c r="F4" s="15"/>
      <c r="G4" s="11" t="s">
        <v>4</v>
      </c>
      <c r="H4" s="11"/>
      <c r="I4" s="11"/>
      <c r="J4" s="12" t="s">
        <v>5</v>
      </c>
      <c r="K4" s="48"/>
      <c r="L4" s="15"/>
    </row>
    <row r="5" ht="36.75" spans="1:12">
      <c r="A5" s="16" t="s">
        <v>6</v>
      </c>
      <c r="B5" s="17" t="s">
        <v>7</v>
      </c>
      <c r="C5" s="17" t="s">
        <v>8</v>
      </c>
      <c r="D5" s="17" t="s">
        <v>9</v>
      </c>
      <c r="E5" s="18" t="s">
        <v>10</v>
      </c>
      <c r="F5" s="49" t="s">
        <v>11</v>
      </c>
      <c r="G5" s="17" t="s">
        <v>12</v>
      </c>
      <c r="H5" s="17" t="s">
        <v>13</v>
      </c>
      <c r="I5" s="49" t="s">
        <v>14</v>
      </c>
      <c r="J5" s="17" t="s">
        <v>15</v>
      </c>
      <c r="K5" s="17" t="s">
        <v>16</v>
      </c>
      <c r="L5" s="50" t="s">
        <v>17</v>
      </c>
    </row>
    <row r="6" spans="1:12">
      <c r="A6" s="16">
        <v>1</v>
      </c>
      <c r="B6" s="17" t="s">
        <v>510</v>
      </c>
      <c r="C6" s="17" t="s">
        <v>511</v>
      </c>
      <c r="D6" s="17" t="s">
        <v>20</v>
      </c>
      <c r="E6" s="19">
        <v>1200</v>
      </c>
      <c r="F6" s="26">
        <v>1087.55</v>
      </c>
      <c r="G6" s="22">
        <f>F6/E6</f>
        <v>0.906291666666667</v>
      </c>
      <c r="H6" s="21">
        <v>0</v>
      </c>
      <c r="I6" s="26">
        <f t="shared" ref="I6:I35" si="0">E6-J6</f>
        <v>1200</v>
      </c>
      <c r="J6" s="21">
        <v>0</v>
      </c>
      <c r="K6" s="50"/>
      <c r="L6" s="17" t="s">
        <v>21</v>
      </c>
    </row>
    <row r="7" spans="1:12">
      <c r="A7" s="16">
        <v>2</v>
      </c>
      <c r="B7" s="17" t="s">
        <v>512</v>
      </c>
      <c r="C7" s="17" t="s">
        <v>513</v>
      </c>
      <c r="D7" s="17" t="s">
        <v>20</v>
      </c>
      <c r="E7" s="19">
        <v>54</v>
      </c>
      <c r="F7" s="21">
        <v>0</v>
      </c>
      <c r="G7" s="21">
        <v>0</v>
      </c>
      <c r="H7" s="21">
        <v>0</v>
      </c>
      <c r="I7" s="26">
        <f t="shared" si="0"/>
        <v>54</v>
      </c>
      <c r="J7" s="21">
        <v>0</v>
      </c>
      <c r="K7" s="50"/>
      <c r="L7" s="17"/>
    </row>
    <row r="8" spans="1:12">
      <c r="A8" s="16">
        <v>3</v>
      </c>
      <c r="B8" s="17" t="s">
        <v>514</v>
      </c>
      <c r="C8" s="17" t="s">
        <v>515</v>
      </c>
      <c r="D8" s="17" t="s">
        <v>20</v>
      </c>
      <c r="E8" s="19">
        <v>610</v>
      </c>
      <c r="F8" s="19">
        <v>535.69</v>
      </c>
      <c r="G8" s="22">
        <f>F8/E8</f>
        <v>0.878180327868853</v>
      </c>
      <c r="H8" s="21">
        <v>0</v>
      </c>
      <c r="I8" s="26">
        <f t="shared" si="0"/>
        <v>610</v>
      </c>
      <c r="J8" s="21">
        <v>0</v>
      </c>
      <c r="K8" s="50"/>
      <c r="L8" s="17" t="s">
        <v>21</v>
      </c>
    </row>
    <row r="9" ht="15.75" spans="1:12">
      <c r="A9" s="16">
        <v>4</v>
      </c>
      <c r="B9" s="17" t="s">
        <v>516</v>
      </c>
      <c r="C9" s="17" t="s">
        <v>517</v>
      </c>
      <c r="D9" s="17" t="s">
        <v>20</v>
      </c>
      <c r="E9" s="19">
        <v>90</v>
      </c>
      <c r="F9" s="21">
        <v>0</v>
      </c>
      <c r="G9" s="21">
        <v>0</v>
      </c>
      <c r="H9" s="21">
        <v>0</v>
      </c>
      <c r="I9" s="26">
        <f t="shared" si="0"/>
        <v>90</v>
      </c>
      <c r="J9" s="21">
        <v>0</v>
      </c>
      <c r="K9" s="53"/>
      <c r="L9" s="69"/>
    </row>
    <row r="10" ht="15.75" spans="1:12">
      <c r="A10" s="16">
        <v>5</v>
      </c>
      <c r="B10" s="17" t="s">
        <v>518</v>
      </c>
      <c r="C10" s="17" t="s">
        <v>519</v>
      </c>
      <c r="D10" s="17" t="s">
        <v>20</v>
      </c>
      <c r="E10" s="19">
        <v>100</v>
      </c>
      <c r="F10" s="21">
        <v>0</v>
      </c>
      <c r="G10" s="21">
        <v>0</v>
      </c>
      <c r="H10" s="21">
        <v>0</v>
      </c>
      <c r="I10" s="26">
        <f t="shared" si="0"/>
        <v>100</v>
      </c>
      <c r="J10" s="21">
        <v>0</v>
      </c>
      <c r="K10" s="17"/>
      <c r="L10" s="69"/>
    </row>
    <row r="11" spans="1:12">
      <c r="A11" s="16">
        <v>6</v>
      </c>
      <c r="B11" s="17" t="s">
        <v>520</v>
      </c>
      <c r="C11" s="17" t="s">
        <v>521</v>
      </c>
      <c r="D11" s="17" t="s">
        <v>20</v>
      </c>
      <c r="E11" s="19">
        <v>269</v>
      </c>
      <c r="F11" s="24">
        <v>269</v>
      </c>
      <c r="G11" s="21">
        <v>0</v>
      </c>
      <c r="H11" s="22">
        <f>F11/E11</f>
        <v>1</v>
      </c>
      <c r="I11" s="26">
        <f t="shared" si="0"/>
        <v>225</v>
      </c>
      <c r="J11" s="64">
        <v>44</v>
      </c>
      <c r="K11" s="17" t="s">
        <v>31</v>
      </c>
      <c r="L11" s="17" t="s">
        <v>36</v>
      </c>
    </row>
    <row r="12" ht="15.75" spans="1:12">
      <c r="A12" s="16">
        <v>7</v>
      </c>
      <c r="B12" s="17" t="s">
        <v>522</v>
      </c>
      <c r="C12" s="17" t="s">
        <v>523</v>
      </c>
      <c r="D12" s="17" t="s">
        <v>20</v>
      </c>
      <c r="E12" s="19">
        <v>150</v>
      </c>
      <c r="F12" s="21">
        <v>0</v>
      </c>
      <c r="G12" s="21">
        <v>0</v>
      </c>
      <c r="H12" s="21">
        <v>0</v>
      </c>
      <c r="I12" s="26">
        <f t="shared" si="0"/>
        <v>150</v>
      </c>
      <c r="J12" s="21">
        <v>0</v>
      </c>
      <c r="K12" s="53"/>
      <c r="L12" s="69"/>
    </row>
    <row r="13" spans="1:12">
      <c r="A13" s="16">
        <v>8</v>
      </c>
      <c r="B13" s="17" t="s">
        <v>524</v>
      </c>
      <c r="C13" s="17" t="s">
        <v>525</v>
      </c>
      <c r="D13" s="17" t="s">
        <v>20</v>
      </c>
      <c r="E13" s="19">
        <v>90.5</v>
      </c>
      <c r="F13" s="19">
        <v>54.8</v>
      </c>
      <c r="G13" s="22">
        <f t="shared" ref="G13:G17" si="1">F13/E13</f>
        <v>0.605524861878453</v>
      </c>
      <c r="H13" s="21">
        <v>0</v>
      </c>
      <c r="I13" s="26">
        <f t="shared" si="0"/>
        <v>90</v>
      </c>
      <c r="J13" s="64">
        <v>0.5</v>
      </c>
      <c r="K13" s="17" t="s">
        <v>31</v>
      </c>
      <c r="L13" s="17" t="s">
        <v>21</v>
      </c>
    </row>
    <row r="14" ht="15.75" spans="1:12">
      <c r="A14" s="16">
        <v>9</v>
      </c>
      <c r="B14" s="17" t="s">
        <v>526</v>
      </c>
      <c r="C14" s="17" t="s">
        <v>527</v>
      </c>
      <c r="D14" s="17" t="s">
        <v>20</v>
      </c>
      <c r="E14" s="19">
        <v>40</v>
      </c>
      <c r="F14" s="21">
        <v>0</v>
      </c>
      <c r="G14" s="21">
        <v>0</v>
      </c>
      <c r="H14" s="21">
        <v>0</v>
      </c>
      <c r="I14" s="26">
        <f t="shared" si="0"/>
        <v>40</v>
      </c>
      <c r="J14" s="21">
        <v>0</v>
      </c>
      <c r="K14" s="17"/>
      <c r="L14" s="69"/>
    </row>
    <row r="15" ht="24" spans="1:12">
      <c r="A15" s="16">
        <v>10</v>
      </c>
      <c r="B15" s="17" t="s">
        <v>528</v>
      </c>
      <c r="C15" s="17" t="s">
        <v>529</v>
      </c>
      <c r="D15" s="17" t="s">
        <v>20</v>
      </c>
      <c r="E15" s="19">
        <v>100.3</v>
      </c>
      <c r="F15" s="26">
        <v>70.69</v>
      </c>
      <c r="G15" s="22">
        <f t="shared" si="1"/>
        <v>0.704785643070788</v>
      </c>
      <c r="H15" s="21">
        <v>0</v>
      </c>
      <c r="I15" s="26">
        <f t="shared" si="0"/>
        <v>100.3</v>
      </c>
      <c r="J15" s="21">
        <v>0</v>
      </c>
      <c r="K15" s="53"/>
      <c r="L15" s="17" t="s">
        <v>21</v>
      </c>
    </row>
    <row r="16" ht="24" spans="1:12">
      <c r="A16" s="16">
        <v>11</v>
      </c>
      <c r="B16" s="17" t="s">
        <v>530</v>
      </c>
      <c r="C16" s="17" t="s">
        <v>531</v>
      </c>
      <c r="D16" s="17" t="s">
        <v>20</v>
      </c>
      <c r="E16" s="19">
        <v>440</v>
      </c>
      <c r="F16" s="26">
        <v>440</v>
      </c>
      <c r="G16" s="21">
        <v>0</v>
      </c>
      <c r="H16" s="22">
        <f>F16/E16</f>
        <v>1</v>
      </c>
      <c r="I16" s="26">
        <f t="shared" si="0"/>
        <v>440</v>
      </c>
      <c r="J16" s="21">
        <v>0</v>
      </c>
      <c r="K16" s="53"/>
      <c r="L16" s="16" t="s">
        <v>36</v>
      </c>
    </row>
    <row r="17" ht="24" spans="1:12">
      <c r="A17" s="16">
        <v>12</v>
      </c>
      <c r="B17" s="17" t="s">
        <v>532</v>
      </c>
      <c r="C17" s="17" t="s">
        <v>533</v>
      </c>
      <c r="D17" s="17" t="s">
        <v>20</v>
      </c>
      <c r="E17" s="19">
        <v>320</v>
      </c>
      <c r="F17" s="26">
        <v>227.32</v>
      </c>
      <c r="G17" s="22">
        <f t="shared" si="1"/>
        <v>0.710375</v>
      </c>
      <c r="H17" s="21">
        <v>0</v>
      </c>
      <c r="I17" s="26">
        <f t="shared" si="0"/>
        <v>320</v>
      </c>
      <c r="J17" s="21">
        <v>0</v>
      </c>
      <c r="K17" s="53"/>
      <c r="L17" s="16" t="s">
        <v>21</v>
      </c>
    </row>
    <row r="18" spans="1:12">
      <c r="A18" s="16">
        <v>13</v>
      </c>
      <c r="B18" s="17" t="s">
        <v>534</v>
      </c>
      <c r="C18" s="17" t="s">
        <v>535</v>
      </c>
      <c r="D18" s="17" t="s">
        <v>20</v>
      </c>
      <c r="E18" s="19">
        <v>80</v>
      </c>
      <c r="F18" s="21">
        <v>0</v>
      </c>
      <c r="G18" s="21">
        <v>0</v>
      </c>
      <c r="H18" s="21">
        <v>0</v>
      </c>
      <c r="I18" s="26">
        <f t="shared" si="0"/>
        <v>80</v>
      </c>
      <c r="J18" s="21">
        <v>0</v>
      </c>
      <c r="K18" s="53"/>
      <c r="L18" s="16"/>
    </row>
    <row r="19" spans="1:12">
      <c r="A19" s="16">
        <v>14</v>
      </c>
      <c r="B19" s="17" t="s">
        <v>536</v>
      </c>
      <c r="C19" s="17" t="s">
        <v>537</v>
      </c>
      <c r="D19" s="17" t="s">
        <v>20</v>
      </c>
      <c r="E19" s="19">
        <v>10</v>
      </c>
      <c r="F19" s="21">
        <v>0</v>
      </c>
      <c r="G19" s="21">
        <v>0</v>
      </c>
      <c r="H19" s="21">
        <v>0</v>
      </c>
      <c r="I19" s="26">
        <f t="shared" si="0"/>
        <v>10</v>
      </c>
      <c r="J19" s="21">
        <v>0</v>
      </c>
      <c r="K19" s="53"/>
      <c r="L19" s="16"/>
    </row>
    <row r="20" ht="24" spans="1:12">
      <c r="A20" s="16">
        <v>15</v>
      </c>
      <c r="B20" s="17" t="s">
        <v>538</v>
      </c>
      <c r="C20" s="17" t="s">
        <v>539</v>
      </c>
      <c r="D20" s="17" t="s">
        <v>20</v>
      </c>
      <c r="E20" s="19">
        <v>1646</v>
      </c>
      <c r="F20" s="26">
        <v>1435.56</v>
      </c>
      <c r="G20" s="22">
        <f t="shared" ref="G20:G23" si="2">F20/E20</f>
        <v>0.872150668286756</v>
      </c>
      <c r="H20" s="21">
        <v>0</v>
      </c>
      <c r="I20" s="26">
        <f t="shared" si="0"/>
        <v>1230</v>
      </c>
      <c r="J20" s="64">
        <v>416</v>
      </c>
      <c r="K20" s="17" t="s">
        <v>31</v>
      </c>
      <c r="L20" s="17" t="s">
        <v>21</v>
      </c>
    </row>
    <row r="21" ht="24" spans="1:12">
      <c r="A21" s="16">
        <v>16</v>
      </c>
      <c r="B21" s="17" t="s">
        <v>540</v>
      </c>
      <c r="C21" s="17" t="s">
        <v>541</v>
      </c>
      <c r="D21" s="17" t="s">
        <v>20</v>
      </c>
      <c r="E21" s="19">
        <v>1619</v>
      </c>
      <c r="F21" s="26">
        <v>657.89</v>
      </c>
      <c r="G21" s="22">
        <f t="shared" si="2"/>
        <v>0.406355775169858</v>
      </c>
      <c r="H21" s="21">
        <v>0</v>
      </c>
      <c r="I21" s="26">
        <f t="shared" si="0"/>
        <v>1619</v>
      </c>
      <c r="J21" s="21">
        <v>0</v>
      </c>
      <c r="K21" s="53"/>
      <c r="L21" s="17" t="s">
        <v>21</v>
      </c>
    </row>
    <row r="22" spans="1:12">
      <c r="A22" s="16">
        <v>17</v>
      </c>
      <c r="B22" s="17" t="s">
        <v>542</v>
      </c>
      <c r="C22" s="17" t="s">
        <v>543</v>
      </c>
      <c r="D22" s="17" t="s">
        <v>20</v>
      </c>
      <c r="E22" s="19">
        <v>220</v>
      </c>
      <c r="F22" s="21">
        <v>0</v>
      </c>
      <c r="G22" s="21">
        <v>0</v>
      </c>
      <c r="H22" s="21">
        <v>0</v>
      </c>
      <c r="I22" s="26">
        <f t="shared" si="0"/>
        <v>220</v>
      </c>
      <c r="J22" s="21">
        <v>0</v>
      </c>
      <c r="K22" s="53"/>
      <c r="L22" s="16"/>
    </row>
    <row r="23" ht="24" spans="1:12">
      <c r="A23" s="16">
        <v>18</v>
      </c>
      <c r="B23" s="17" t="s">
        <v>544</v>
      </c>
      <c r="C23" s="17" t="s">
        <v>545</v>
      </c>
      <c r="D23" s="17" t="s">
        <v>20</v>
      </c>
      <c r="E23" s="19">
        <v>543.6</v>
      </c>
      <c r="F23" s="26">
        <v>368.77</v>
      </c>
      <c r="G23" s="22">
        <f t="shared" si="2"/>
        <v>0.678384841795438</v>
      </c>
      <c r="H23" s="21">
        <v>0</v>
      </c>
      <c r="I23" s="26">
        <f t="shared" si="0"/>
        <v>540</v>
      </c>
      <c r="J23" s="64">
        <v>3.6</v>
      </c>
      <c r="K23" s="17" t="s">
        <v>31</v>
      </c>
      <c r="L23" s="17" t="s">
        <v>21</v>
      </c>
    </row>
    <row r="24" spans="1:12">
      <c r="A24" s="16">
        <v>19</v>
      </c>
      <c r="B24" s="17" t="s">
        <v>546</v>
      </c>
      <c r="C24" s="17" t="s">
        <v>547</v>
      </c>
      <c r="D24" s="17" t="s">
        <v>20</v>
      </c>
      <c r="E24" s="19">
        <v>340.34</v>
      </c>
      <c r="F24" s="26">
        <v>340.34</v>
      </c>
      <c r="G24" s="21">
        <v>0</v>
      </c>
      <c r="H24" s="22">
        <f>F24/E24</f>
        <v>1</v>
      </c>
      <c r="I24" s="26">
        <f t="shared" si="0"/>
        <v>290</v>
      </c>
      <c r="J24" s="64">
        <v>50.34</v>
      </c>
      <c r="K24" s="17" t="s">
        <v>31</v>
      </c>
      <c r="L24" s="17" t="s">
        <v>36</v>
      </c>
    </row>
    <row r="25" spans="1:12">
      <c r="A25" s="16">
        <v>20</v>
      </c>
      <c r="B25" s="17" t="s">
        <v>548</v>
      </c>
      <c r="C25" s="17" t="s">
        <v>549</v>
      </c>
      <c r="D25" s="17" t="s">
        <v>20</v>
      </c>
      <c r="E25" s="19">
        <v>17</v>
      </c>
      <c r="F25" s="21">
        <v>0</v>
      </c>
      <c r="G25" s="21">
        <v>0</v>
      </c>
      <c r="H25" s="21">
        <v>0</v>
      </c>
      <c r="I25" s="26">
        <f t="shared" si="0"/>
        <v>0</v>
      </c>
      <c r="J25" s="64">
        <v>17</v>
      </c>
      <c r="K25" s="17" t="s">
        <v>305</v>
      </c>
      <c r="L25" s="17"/>
    </row>
    <row r="26" spans="1:12">
      <c r="A26" s="16">
        <v>21</v>
      </c>
      <c r="B26" s="17" t="s">
        <v>550</v>
      </c>
      <c r="C26" s="17" t="s">
        <v>551</v>
      </c>
      <c r="D26" s="17" t="s">
        <v>20</v>
      </c>
      <c r="E26" s="19">
        <v>141</v>
      </c>
      <c r="F26" s="21">
        <v>0</v>
      </c>
      <c r="G26" s="21">
        <v>0</v>
      </c>
      <c r="H26" s="21">
        <v>0</v>
      </c>
      <c r="I26" s="26">
        <f t="shared" si="0"/>
        <v>132</v>
      </c>
      <c r="J26" s="64">
        <v>9</v>
      </c>
      <c r="K26" s="17" t="s">
        <v>31</v>
      </c>
      <c r="L26" s="17"/>
    </row>
    <row r="27" ht="24" spans="1:12">
      <c r="A27" s="16">
        <v>22</v>
      </c>
      <c r="B27" s="17" t="s">
        <v>552</v>
      </c>
      <c r="C27" s="17" t="s">
        <v>553</v>
      </c>
      <c r="D27" s="17" t="s">
        <v>20</v>
      </c>
      <c r="E27" s="19">
        <v>1455</v>
      </c>
      <c r="F27" s="26">
        <v>1052.44</v>
      </c>
      <c r="G27" s="22">
        <f t="shared" ref="G27:G32" si="3">F27/E27</f>
        <v>0.7233264604811</v>
      </c>
      <c r="H27" s="21">
        <v>0</v>
      </c>
      <c r="I27" s="26">
        <f t="shared" si="0"/>
        <v>1415</v>
      </c>
      <c r="J27" s="64">
        <v>40</v>
      </c>
      <c r="K27" s="17" t="s">
        <v>31</v>
      </c>
      <c r="L27" s="17" t="s">
        <v>21</v>
      </c>
    </row>
    <row r="28" ht="24" spans="1:12">
      <c r="A28" s="16">
        <v>23</v>
      </c>
      <c r="B28" s="17" t="s">
        <v>554</v>
      </c>
      <c r="C28" s="17" t="s">
        <v>555</v>
      </c>
      <c r="D28" s="17" t="s">
        <v>20</v>
      </c>
      <c r="E28" s="19">
        <v>430</v>
      </c>
      <c r="F28" s="21">
        <v>0</v>
      </c>
      <c r="G28" s="21">
        <v>0</v>
      </c>
      <c r="H28" s="21">
        <v>0</v>
      </c>
      <c r="I28" s="26">
        <f t="shared" si="0"/>
        <v>430</v>
      </c>
      <c r="J28" s="21">
        <v>0</v>
      </c>
      <c r="K28" s="53"/>
      <c r="L28" s="17"/>
    </row>
    <row r="29" spans="1:12">
      <c r="A29" s="16">
        <v>24</v>
      </c>
      <c r="B29" s="25" t="s">
        <v>556</v>
      </c>
      <c r="C29" s="17" t="s">
        <v>557</v>
      </c>
      <c r="D29" s="17" t="s">
        <v>20</v>
      </c>
      <c r="E29" s="19">
        <v>1095</v>
      </c>
      <c r="F29" s="26">
        <v>444.36</v>
      </c>
      <c r="G29" s="22">
        <f t="shared" si="3"/>
        <v>0.405808219178082</v>
      </c>
      <c r="H29" s="21">
        <v>0</v>
      </c>
      <c r="I29" s="26">
        <f t="shared" si="0"/>
        <v>882.39</v>
      </c>
      <c r="J29" s="64">
        <v>212.61</v>
      </c>
      <c r="K29" s="50" t="s">
        <v>505</v>
      </c>
      <c r="L29" s="17" t="s">
        <v>21</v>
      </c>
    </row>
    <row r="30" spans="1:12">
      <c r="A30" s="16">
        <v>25</v>
      </c>
      <c r="B30" s="17" t="s">
        <v>558</v>
      </c>
      <c r="C30" s="17" t="s">
        <v>559</v>
      </c>
      <c r="D30" s="17" t="s">
        <v>20</v>
      </c>
      <c r="E30" s="19">
        <v>60</v>
      </c>
      <c r="F30" s="26">
        <v>60</v>
      </c>
      <c r="G30" s="21">
        <v>0</v>
      </c>
      <c r="H30" s="22">
        <f>F30/E30</f>
        <v>1</v>
      </c>
      <c r="I30" s="26">
        <f t="shared" si="0"/>
        <v>60</v>
      </c>
      <c r="J30" s="21">
        <v>0</v>
      </c>
      <c r="K30" s="53"/>
      <c r="L30" s="17" t="s">
        <v>36</v>
      </c>
    </row>
    <row r="31" ht="24" spans="1:12">
      <c r="A31" s="16">
        <v>26</v>
      </c>
      <c r="B31" s="17" t="s">
        <v>560</v>
      </c>
      <c r="C31" s="17" t="s">
        <v>561</v>
      </c>
      <c r="D31" s="17" t="s">
        <v>20</v>
      </c>
      <c r="E31" s="19">
        <v>75</v>
      </c>
      <c r="F31" s="21">
        <v>0</v>
      </c>
      <c r="G31" s="21">
        <v>0</v>
      </c>
      <c r="H31" s="21">
        <v>0</v>
      </c>
      <c r="I31" s="26">
        <f t="shared" si="0"/>
        <v>75</v>
      </c>
      <c r="J31" s="21">
        <v>0</v>
      </c>
      <c r="K31" s="53"/>
      <c r="L31" s="16"/>
    </row>
    <row r="32" ht="24" spans="1:12">
      <c r="A32" s="16">
        <v>27</v>
      </c>
      <c r="B32" s="17" t="s">
        <v>131</v>
      </c>
      <c r="C32" s="17" t="s">
        <v>562</v>
      </c>
      <c r="D32" s="17" t="s">
        <v>20</v>
      </c>
      <c r="E32" s="19">
        <v>530</v>
      </c>
      <c r="F32" s="26">
        <v>474.19</v>
      </c>
      <c r="G32" s="22">
        <f t="shared" si="3"/>
        <v>0.894698113207547</v>
      </c>
      <c r="H32" s="21">
        <v>0</v>
      </c>
      <c r="I32" s="26">
        <f t="shared" si="0"/>
        <v>530</v>
      </c>
      <c r="J32" s="21">
        <v>0</v>
      </c>
      <c r="K32" s="53"/>
      <c r="L32" s="16" t="s">
        <v>21</v>
      </c>
    </row>
    <row r="33" spans="1:12">
      <c r="A33" s="16">
        <v>28</v>
      </c>
      <c r="B33" s="17" t="s">
        <v>563</v>
      </c>
      <c r="C33" s="17" t="s">
        <v>564</v>
      </c>
      <c r="D33" s="17" t="s">
        <v>20</v>
      </c>
      <c r="E33" s="19">
        <v>128</v>
      </c>
      <c r="F33" s="26">
        <v>128</v>
      </c>
      <c r="G33" s="22"/>
      <c r="H33" s="22">
        <f>F33/E33</f>
        <v>1</v>
      </c>
      <c r="I33" s="26">
        <f t="shared" si="0"/>
        <v>128</v>
      </c>
      <c r="J33" s="21">
        <v>0</v>
      </c>
      <c r="K33" s="53"/>
      <c r="L33" s="17" t="s">
        <v>36</v>
      </c>
    </row>
    <row r="34" spans="1:12">
      <c r="A34" s="16">
        <v>29</v>
      </c>
      <c r="B34" s="17" t="s">
        <v>565</v>
      </c>
      <c r="C34" s="17" t="s">
        <v>566</v>
      </c>
      <c r="D34" s="17" t="s">
        <v>20</v>
      </c>
      <c r="E34" s="19">
        <v>80</v>
      </c>
      <c r="F34" s="26">
        <v>80</v>
      </c>
      <c r="G34" s="22">
        <f>F34/E34</f>
        <v>1</v>
      </c>
      <c r="H34" s="21">
        <v>0</v>
      </c>
      <c r="I34" s="26">
        <f t="shared" si="0"/>
        <v>80</v>
      </c>
      <c r="J34" s="21">
        <v>0</v>
      </c>
      <c r="K34" s="53"/>
      <c r="L34" s="17" t="s">
        <v>21</v>
      </c>
    </row>
    <row r="35" spans="1:12">
      <c r="A35" s="16">
        <v>30</v>
      </c>
      <c r="B35" s="17" t="s">
        <v>567</v>
      </c>
      <c r="C35" s="17" t="s">
        <v>568</v>
      </c>
      <c r="D35" s="17" t="s">
        <v>20</v>
      </c>
      <c r="E35" s="19">
        <v>592</v>
      </c>
      <c r="F35" s="21">
        <v>0</v>
      </c>
      <c r="G35" s="21">
        <v>0</v>
      </c>
      <c r="H35" s="21">
        <v>0</v>
      </c>
      <c r="I35" s="26">
        <f t="shared" si="0"/>
        <v>528</v>
      </c>
      <c r="J35" s="64">
        <v>64</v>
      </c>
      <c r="K35" s="17" t="s">
        <v>31</v>
      </c>
      <c r="L35" s="16"/>
    </row>
    <row r="36" spans="1:12">
      <c r="A36" s="29" t="s">
        <v>119</v>
      </c>
      <c r="B36" s="30"/>
      <c r="C36" s="31"/>
      <c r="D36" s="31"/>
      <c r="E36" s="33">
        <f t="shared" ref="E36:J36" si="4">SUM(E6:E35)</f>
        <v>12525.74</v>
      </c>
      <c r="F36" s="33">
        <f t="shared" si="4"/>
        <v>7726.6</v>
      </c>
      <c r="G36" s="34">
        <f>(F6+F8+F13+F15+F17+F20+F21+F23+F27+F29+F32+F34)/E36</f>
        <v>0.51807398205615</v>
      </c>
      <c r="H36" s="34">
        <f>(F11+F16+F24+F30+F33)/E36</f>
        <v>0.0987837844310995</v>
      </c>
      <c r="I36" s="33">
        <f t="shared" si="4"/>
        <v>11668.69</v>
      </c>
      <c r="J36" s="33">
        <f t="shared" si="4"/>
        <v>857.05</v>
      </c>
      <c r="K36" s="56"/>
      <c r="L36" s="57"/>
    </row>
    <row r="37" ht="24" spans="1:12">
      <c r="A37" s="16">
        <v>1</v>
      </c>
      <c r="B37" s="17" t="s">
        <v>569</v>
      </c>
      <c r="C37" s="17" t="s">
        <v>570</v>
      </c>
      <c r="D37" s="17" t="s">
        <v>120</v>
      </c>
      <c r="E37" s="19">
        <v>720</v>
      </c>
      <c r="F37" s="26">
        <v>638.05</v>
      </c>
      <c r="G37" s="22">
        <f>F37/E37</f>
        <v>0.886180555555556</v>
      </c>
      <c r="H37" s="21">
        <v>0</v>
      </c>
      <c r="I37" s="26">
        <f t="shared" ref="I37:I44" si="5">E37-J37</f>
        <v>720</v>
      </c>
      <c r="J37" s="21">
        <v>0</v>
      </c>
      <c r="K37" s="53"/>
      <c r="L37" s="16" t="s">
        <v>21</v>
      </c>
    </row>
    <row r="38" ht="24" spans="1:12">
      <c r="A38" s="16">
        <v>2</v>
      </c>
      <c r="B38" s="36" t="s">
        <v>538</v>
      </c>
      <c r="C38" s="17" t="s">
        <v>539</v>
      </c>
      <c r="D38" s="17" t="s">
        <v>120</v>
      </c>
      <c r="E38" s="37">
        <v>54</v>
      </c>
      <c r="F38" s="21">
        <v>0</v>
      </c>
      <c r="G38" s="21">
        <v>0</v>
      </c>
      <c r="H38" s="21">
        <v>0</v>
      </c>
      <c r="I38" s="26">
        <f t="shared" si="5"/>
        <v>54</v>
      </c>
      <c r="J38" s="21">
        <v>0</v>
      </c>
      <c r="K38" s="56"/>
      <c r="L38" s="56"/>
    </row>
    <row r="39" ht="24" spans="1:12">
      <c r="A39" s="16">
        <v>3</v>
      </c>
      <c r="B39" s="36" t="s">
        <v>540</v>
      </c>
      <c r="C39" s="17" t="s">
        <v>541</v>
      </c>
      <c r="D39" s="17" t="s">
        <v>120</v>
      </c>
      <c r="E39" s="37">
        <v>235</v>
      </c>
      <c r="F39" s="21">
        <v>0</v>
      </c>
      <c r="G39" s="21">
        <v>0</v>
      </c>
      <c r="H39" s="21">
        <v>0</v>
      </c>
      <c r="I39" s="26">
        <f t="shared" si="5"/>
        <v>235</v>
      </c>
      <c r="J39" s="21">
        <v>0</v>
      </c>
      <c r="K39" s="56"/>
      <c r="L39" s="56"/>
    </row>
    <row r="40" spans="1:12">
      <c r="A40" s="16">
        <v>4</v>
      </c>
      <c r="B40" s="36" t="s">
        <v>542</v>
      </c>
      <c r="C40" s="17" t="s">
        <v>543</v>
      </c>
      <c r="D40" s="17" t="s">
        <v>120</v>
      </c>
      <c r="E40" s="37">
        <v>181.52</v>
      </c>
      <c r="F40" s="21">
        <v>0</v>
      </c>
      <c r="G40" s="21">
        <v>0</v>
      </c>
      <c r="H40" s="21">
        <v>0</v>
      </c>
      <c r="I40" s="26">
        <f t="shared" si="5"/>
        <v>181.52</v>
      </c>
      <c r="J40" s="21">
        <v>0</v>
      </c>
      <c r="K40" s="56"/>
      <c r="L40" s="56"/>
    </row>
    <row r="41" ht="24" spans="1:12">
      <c r="A41" s="16">
        <v>5</v>
      </c>
      <c r="B41" s="36" t="s">
        <v>544</v>
      </c>
      <c r="C41" s="17" t="s">
        <v>545</v>
      </c>
      <c r="D41" s="17" t="s">
        <v>120</v>
      </c>
      <c r="E41" s="37">
        <v>156.4</v>
      </c>
      <c r="F41" s="26">
        <v>150</v>
      </c>
      <c r="G41" s="22">
        <f>F41/E41</f>
        <v>0.959079283887468</v>
      </c>
      <c r="H41" s="20">
        <v>0</v>
      </c>
      <c r="I41" s="26">
        <f t="shared" si="5"/>
        <v>156.4</v>
      </c>
      <c r="J41" s="21">
        <v>0</v>
      </c>
      <c r="K41" s="56"/>
      <c r="L41" s="17" t="s">
        <v>21</v>
      </c>
    </row>
    <row r="42" spans="1:12">
      <c r="A42" s="16">
        <v>6</v>
      </c>
      <c r="B42" s="36" t="s">
        <v>546</v>
      </c>
      <c r="C42" s="17" t="s">
        <v>547</v>
      </c>
      <c r="D42" s="17" t="s">
        <v>120</v>
      </c>
      <c r="E42" s="37">
        <v>51.86</v>
      </c>
      <c r="F42" s="26">
        <v>51.86</v>
      </c>
      <c r="G42" s="21">
        <v>0</v>
      </c>
      <c r="H42" s="22">
        <f>F42/E42</f>
        <v>1</v>
      </c>
      <c r="I42" s="26">
        <f t="shared" si="5"/>
        <v>51.86</v>
      </c>
      <c r="J42" s="21">
        <v>0</v>
      </c>
      <c r="K42" s="56"/>
      <c r="L42" s="17" t="s">
        <v>36</v>
      </c>
    </row>
    <row r="43" spans="1:12">
      <c r="A43" s="16">
        <v>7</v>
      </c>
      <c r="B43" s="65" t="s">
        <v>556</v>
      </c>
      <c r="C43" s="17" t="s">
        <v>557</v>
      </c>
      <c r="D43" s="17" t="s">
        <v>120</v>
      </c>
      <c r="E43" s="37">
        <v>305.11</v>
      </c>
      <c r="F43" s="21">
        <v>0</v>
      </c>
      <c r="G43" s="21">
        <v>0</v>
      </c>
      <c r="H43" s="21">
        <v>0</v>
      </c>
      <c r="I43" s="26">
        <f t="shared" si="5"/>
        <v>305.11</v>
      </c>
      <c r="J43" s="21">
        <v>0</v>
      </c>
      <c r="K43" s="56"/>
      <c r="L43" s="56"/>
    </row>
    <row r="44" spans="1:12">
      <c r="A44" s="16">
        <v>8</v>
      </c>
      <c r="B44" s="36" t="s">
        <v>567</v>
      </c>
      <c r="C44" s="17" t="s">
        <v>568</v>
      </c>
      <c r="D44" s="17" t="s">
        <v>120</v>
      </c>
      <c r="E44" s="37">
        <v>50</v>
      </c>
      <c r="F44" s="21">
        <v>0</v>
      </c>
      <c r="G44" s="21">
        <v>0</v>
      </c>
      <c r="H44" s="21">
        <v>0</v>
      </c>
      <c r="I44" s="26">
        <f t="shared" si="5"/>
        <v>50</v>
      </c>
      <c r="J44" s="21">
        <v>0</v>
      </c>
      <c r="K44" s="56"/>
      <c r="L44" s="56"/>
    </row>
    <row r="45" spans="1:12">
      <c r="A45" s="44" t="s">
        <v>119</v>
      </c>
      <c r="B45" s="66"/>
      <c r="C45" s="41"/>
      <c r="D45" s="41"/>
      <c r="E45" s="42">
        <f t="shared" ref="E45:J45" si="6">SUM(E37:E44)</f>
        <v>1753.89</v>
      </c>
      <c r="F45" s="42">
        <f t="shared" si="6"/>
        <v>839.91</v>
      </c>
      <c r="G45" s="34">
        <f>(F41+F37)/E45</f>
        <v>0.449315521497927</v>
      </c>
      <c r="H45" s="34">
        <f>F42/E45</f>
        <v>0.0295685590316382</v>
      </c>
      <c r="I45" s="42">
        <f t="shared" si="6"/>
        <v>1753.89</v>
      </c>
      <c r="J45" s="42">
        <f t="shared" si="6"/>
        <v>0</v>
      </c>
      <c r="K45" s="56"/>
      <c r="L45" s="56"/>
    </row>
    <row r="46" spans="1:12">
      <c r="A46" s="44" t="s">
        <v>125</v>
      </c>
      <c r="B46" s="45"/>
      <c r="C46" s="41"/>
      <c r="D46" s="41"/>
      <c r="E46" s="42">
        <f t="shared" ref="E46:J46" si="7">E36+E45</f>
        <v>14279.63</v>
      </c>
      <c r="F46" s="42">
        <f t="shared" si="7"/>
        <v>8566.51</v>
      </c>
      <c r="G46" s="43">
        <f>(F6+F8+F13+F15+F17+F20+F21+F23+F27+F29+F32+F34+F41+F37)/E46</f>
        <v>0.509628750885002</v>
      </c>
      <c r="H46" s="43">
        <f>(F11+F16+F24+F30+F33+F42)/E46</f>
        <v>0.090282451296007</v>
      </c>
      <c r="I46" s="42">
        <f t="shared" si="7"/>
        <v>13422.58</v>
      </c>
      <c r="J46" s="42">
        <f t="shared" si="7"/>
        <v>857.05</v>
      </c>
      <c r="K46" s="56"/>
      <c r="L46" s="56"/>
    </row>
  </sheetData>
  <mergeCells count="10">
    <mergeCell ref="A1:B1"/>
    <mergeCell ref="A2:L2"/>
    <mergeCell ref="A3:L3"/>
    <mergeCell ref="A4:B4"/>
    <mergeCell ref="C4:F4"/>
    <mergeCell ref="G4:I4"/>
    <mergeCell ref="J4:L4"/>
    <mergeCell ref="A36:B36"/>
    <mergeCell ref="A45:B45"/>
    <mergeCell ref="A46:B46"/>
  </mergeCells>
  <pageMargins left="0.75" right="0.75" top="1" bottom="1" header="0.5" footer="0.5"/>
  <pageSetup paperSize="9" scale="83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3"/>
  <sheetViews>
    <sheetView workbookViewId="0">
      <selection activeCell="A3" sqref="A3:L3"/>
    </sheetView>
  </sheetViews>
  <sheetFormatPr defaultColWidth="9" defaultRowHeight="14.25"/>
  <cols>
    <col min="1" max="1" width="4.69166666666667" customWidth="1"/>
    <col min="2" max="2" width="18.5833333333333" customWidth="1"/>
    <col min="3" max="3" width="25.4416666666667" customWidth="1"/>
    <col min="4" max="4" width="5.08333333333333" customWidth="1"/>
    <col min="5" max="6" width="9.58333333333333" customWidth="1"/>
    <col min="7" max="7" width="12.0833333333333" customWidth="1"/>
    <col min="8" max="8" width="11.1666666666667" customWidth="1"/>
    <col min="9" max="9" width="12.3333333333333" customWidth="1"/>
    <col min="10" max="10" width="9.66666666666667" customWidth="1"/>
    <col min="11" max="11" width="18" customWidth="1"/>
    <col min="12" max="12" width="11.5" customWidth="1"/>
  </cols>
  <sheetData>
    <row r="1" ht="15.75" spans="1:12">
      <c r="A1" s="1" t="s">
        <v>571</v>
      </c>
      <c r="B1" s="67"/>
      <c r="C1" s="3"/>
      <c r="D1" s="3"/>
      <c r="E1" s="4"/>
      <c r="F1" s="5"/>
      <c r="G1" s="3"/>
      <c r="H1" s="3"/>
      <c r="I1" s="5"/>
      <c r="J1" s="3"/>
      <c r="K1" s="3"/>
      <c r="L1" s="3"/>
    </row>
    <row r="2" ht="27" spans="1:12">
      <c r="A2" s="6" t="s">
        <v>1</v>
      </c>
      <c r="B2" s="6"/>
      <c r="C2" s="6"/>
      <c r="D2" s="6"/>
      <c r="E2" s="7"/>
      <c r="F2" s="6"/>
      <c r="G2" s="6"/>
      <c r="H2" s="6"/>
      <c r="I2" s="6"/>
      <c r="J2" s="6"/>
      <c r="K2" s="6"/>
      <c r="L2" s="6"/>
    </row>
    <row r="3" spans="1:12">
      <c r="A3" s="8" t="s">
        <v>572</v>
      </c>
      <c r="B3" s="9"/>
      <c r="C3" s="9"/>
      <c r="D3" s="9"/>
      <c r="E3" s="10"/>
      <c r="F3" s="9"/>
      <c r="G3" s="9"/>
      <c r="H3" s="9"/>
      <c r="I3" s="9"/>
      <c r="J3" s="9"/>
      <c r="K3" s="47"/>
      <c r="L3" s="47"/>
    </row>
    <row r="4" ht="16.5" spans="1:12">
      <c r="A4" s="11"/>
      <c r="B4" s="11"/>
      <c r="C4" s="12" t="s">
        <v>573</v>
      </c>
      <c r="D4" s="13"/>
      <c r="E4" s="14"/>
      <c r="F4" s="15"/>
      <c r="G4" s="11" t="s">
        <v>4</v>
      </c>
      <c r="H4" s="11"/>
      <c r="I4" s="11"/>
      <c r="J4" s="12" t="s">
        <v>5</v>
      </c>
      <c r="K4" s="48"/>
      <c r="L4" s="15"/>
    </row>
    <row r="5" ht="36.75" spans="1:12">
      <c r="A5" s="16" t="s">
        <v>6</v>
      </c>
      <c r="B5" s="17" t="s">
        <v>7</v>
      </c>
      <c r="C5" s="17" t="s">
        <v>8</v>
      </c>
      <c r="D5" s="17" t="s">
        <v>9</v>
      </c>
      <c r="E5" s="18" t="s">
        <v>10</v>
      </c>
      <c r="F5" s="49" t="s">
        <v>11</v>
      </c>
      <c r="G5" s="17" t="s">
        <v>12</v>
      </c>
      <c r="H5" s="17" t="s">
        <v>13</v>
      </c>
      <c r="I5" s="49" t="s">
        <v>14</v>
      </c>
      <c r="J5" s="17" t="s">
        <v>15</v>
      </c>
      <c r="K5" s="17" t="s">
        <v>16</v>
      </c>
      <c r="L5" s="50" t="s">
        <v>17</v>
      </c>
    </row>
    <row r="6" ht="24" spans="1:12">
      <c r="A6" s="16">
        <v>1</v>
      </c>
      <c r="B6" s="17" t="s">
        <v>574</v>
      </c>
      <c r="C6" s="17" t="s">
        <v>575</v>
      </c>
      <c r="D6" s="17" t="s">
        <v>20</v>
      </c>
      <c r="E6" s="28">
        <v>286</v>
      </c>
      <c r="F6" s="26">
        <v>255.64</v>
      </c>
      <c r="G6" s="22">
        <f t="shared" ref="G6:G12" si="0">F6/E6</f>
        <v>0.893846153846154</v>
      </c>
      <c r="H6" s="21">
        <v>0</v>
      </c>
      <c r="I6" s="26">
        <f t="shared" ref="I6:I69" si="1">E6-J6</f>
        <v>286</v>
      </c>
      <c r="J6" s="21">
        <v>0</v>
      </c>
      <c r="K6" s="50"/>
      <c r="L6" s="17" t="s">
        <v>21</v>
      </c>
    </row>
    <row r="7" spans="1:12">
      <c r="A7" s="16">
        <v>2</v>
      </c>
      <c r="B7" s="17" t="s">
        <v>576</v>
      </c>
      <c r="C7" s="17" t="s">
        <v>577</v>
      </c>
      <c r="D7" s="17" t="s">
        <v>20</v>
      </c>
      <c r="E7" s="28">
        <v>210</v>
      </c>
      <c r="F7" s="23">
        <v>0</v>
      </c>
      <c r="G7" s="21">
        <v>0</v>
      </c>
      <c r="H7" s="21">
        <v>0</v>
      </c>
      <c r="I7" s="26">
        <f t="shared" si="1"/>
        <v>210</v>
      </c>
      <c r="J7" s="21">
        <v>0</v>
      </c>
      <c r="K7" s="50"/>
      <c r="L7" s="17"/>
    </row>
    <row r="8" spans="1:12">
      <c r="A8" s="16">
        <v>3</v>
      </c>
      <c r="B8" s="17" t="s">
        <v>578</v>
      </c>
      <c r="C8" s="17" t="s">
        <v>579</v>
      </c>
      <c r="D8" s="17" t="s">
        <v>20</v>
      </c>
      <c r="E8" s="28">
        <v>102</v>
      </c>
      <c r="F8" s="19">
        <v>102</v>
      </c>
      <c r="G8" s="22">
        <f t="shared" si="0"/>
        <v>1</v>
      </c>
      <c r="H8" s="21">
        <v>0</v>
      </c>
      <c r="I8" s="26">
        <f t="shared" si="1"/>
        <v>70</v>
      </c>
      <c r="J8" s="52">
        <v>32</v>
      </c>
      <c r="K8" s="50" t="s">
        <v>66</v>
      </c>
      <c r="L8" s="17" t="s">
        <v>21</v>
      </c>
    </row>
    <row r="9" spans="1:12">
      <c r="A9" s="16">
        <v>4</v>
      </c>
      <c r="B9" s="17" t="s">
        <v>580</v>
      </c>
      <c r="C9" s="17" t="s">
        <v>581</v>
      </c>
      <c r="D9" s="17" t="s">
        <v>20</v>
      </c>
      <c r="E9" s="28">
        <v>178</v>
      </c>
      <c r="F9" s="23">
        <v>0</v>
      </c>
      <c r="G9" s="21">
        <v>0</v>
      </c>
      <c r="H9" s="21">
        <v>0</v>
      </c>
      <c r="I9" s="26">
        <f t="shared" si="1"/>
        <v>178</v>
      </c>
      <c r="J9" s="21">
        <v>0</v>
      </c>
      <c r="K9" s="53"/>
      <c r="L9" s="17"/>
    </row>
    <row r="10" spans="1:12">
      <c r="A10" s="16">
        <v>5</v>
      </c>
      <c r="B10" s="17" t="s">
        <v>582</v>
      </c>
      <c r="C10" s="17" t="s">
        <v>583</v>
      </c>
      <c r="D10" s="17" t="s">
        <v>20</v>
      </c>
      <c r="E10" s="28">
        <v>110</v>
      </c>
      <c r="F10" s="19">
        <v>108.42</v>
      </c>
      <c r="G10" s="22">
        <f t="shared" si="0"/>
        <v>0.985636363636364</v>
      </c>
      <c r="H10" s="21">
        <v>0</v>
      </c>
      <c r="I10" s="26">
        <f t="shared" si="1"/>
        <v>110</v>
      </c>
      <c r="J10" s="21">
        <v>0</v>
      </c>
      <c r="K10" s="53"/>
      <c r="L10" s="17" t="s">
        <v>21</v>
      </c>
    </row>
    <row r="11" ht="24" spans="1:12">
      <c r="A11" s="16">
        <v>6</v>
      </c>
      <c r="B11" s="17" t="s">
        <v>584</v>
      </c>
      <c r="C11" s="17" t="s">
        <v>585</v>
      </c>
      <c r="D11" s="17" t="s">
        <v>20</v>
      </c>
      <c r="E11" s="28">
        <v>1035</v>
      </c>
      <c r="F11" s="24">
        <v>803</v>
      </c>
      <c r="G11" s="22">
        <f t="shared" si="0"/>
        <v>0.775845410628019</v>
      </c>
      <c r="H11" s="21">
        <v>0</v>
      </c>
      <c r="I11" s="26">
        <f t="shared" si="1"/>
        <v>1035</v>
      </c>
      <c r="J11" s="21">
        <v>0</v>
      </c>
      <c r="K11" s="53"/>
      <c r="L11" s="17" t="s">
        <v>21</v>
      </c>
    </row>
    <row r="12" ht="24" spans="1:12">
      <c r="A12" s="16">
        <v>7</v>
      </c>
      <c r="B12" s="17" t="s">
        <v>586</v>
      </c>
      <c r="C12" s="17" t="s">
        <v>587</v>
      </c>
      <c r="D12" s="17" t="s">
        <v>20</v>
      </c>
      <c r="E12" s="28">
        <v>600</v>
      </c>
      <c r="F12" s="19">
        <v>600</v>
      </c>
      <c r="G12" s="22">
        <f t="shared" si="0"/>
        <v>1</v>
      </c>
      <c r="H12" s="21">
        <v>0</v>
      </c>
      <c r="I12" s="26">
        <f t="shared" si="1"/>
        <v>600</v>
      </c>
      <c r="J12" s="21">
        <v>0</v>
      </c>
      <c r="K12" s="53"/>
      <c r="L12" s="17" t="s">
        <v>21</v>
      </c>
    </row>
    <row r="13" ht="24" spans="1:12">
      <c r="A13" s="16">
        <v>8</v>
      </c>
      <c r="B13" s="17" t="s">
        <v>588</v>
      </c>
      <c r="C13" s="17" t="s">
        <v>589</v>
      </c>
      <c r="D13" s="17" t="s">
        <v>20</v>
      </c>
      <c r="E13" s="28">
        <v>48</v>
      </c>
      <c r="F13" s="23">
        <v>0</v>
      </c>
      <c r="G13" s="21">
        <v>0</v>
      </c>
      <c r="H13" s="21">
        <v>0</v>
      </c>
      <c r="I13" s="26">
        <f t="shared" si="1"/>
        <v>48</v>
      </c>
      <c r="J13" s="21">
        <v>0</v>
      </c>
      <c r="K13" s="53"/>
      <c r="L13" s="17"/>
    </row>
    <row r="14" spans="1:12">
      <c r="A14" s="16">
        <v>9</v>
      </c>
      <c r="B14" s="17" t="s">
        <v>590</v>
      </c>
      <c r="C14" s="17" t="s">
        <v>591</v>
      </c>
      <c r="D14" s="17" t="s">
        <v>20</v>
      </c>
      <c r="E14" s="28">
        <v>71</v>
      </c>
      <c r="F14" s="19">
        <v>48.21</v>
      </c>
      <c r="G14" s="22">
        <f t="shared" ref="G14:G19" si="2">F14/E14</f>
        <v>0.679014084507042</v>
      </c>
      <c r="H14" s="21">
        <v>0</v>
      </c>
      <c r="I14" s="26">
        <f t="shared" si="1"/>
        <v>71</v>
      </c>
      <c r="J14" s="21">
        <v>0</v>
      </c>
      <c r="K14" s="17"/>
      <c r="L14" s="17" t="s">
        <v>21</v>
      </c>
    </row>
    <row r="15" spans="1:12">
      <c r="A15" s="16">
        <v>10</v>
      </c>
      <c r="B15" s="17" t="s">
        <v>592</v>
      </c>
      <c r="C15" s="17" t="s">
        <v>593</v>
      </c>
      <c r="D15" s="17" t="s">
        <v>20</v>
      </c>
      <c r="E15" s="28">
        <v>65</v>
      </c>
      <c r="F15" s="26">
        <v>65</v>
      </c>
      <c r="G15" s="22">
        <f t="shared" si="2"/>
        <v>1</v>
      </c>
      <c r="H15" s="21">
        <v>0</v>
      </c>
      <c r="I15" s="26">
        <f t="shared" si="1"/>
        <v>65</v>
      </c>
      <c r="J15" s="21">
        <v>0</v>
      </c>
      <c r="K15" s="53"/>
      <c r="L15" s="17" t="s">
        <v>21</v>
      </c>
    </row>
    <row r="16" spans="1:12">
      <c r="A16" s="16">
        <v>11</v>
      </c>
      <c r="B16" s="17" t="s">
        <v>594</v>
      </c>
      <c r="C16" s="17" t="s">
        <v>595</v>
      </c>
      <c r="D16" s="17" t="s">
        <v>20</v>
      </c>
      <c r="E16" s="28">
        <v>30</v>
      </c>
      <c r="F16" s="20">
        <v>0</v>
      </c>
      <c r="G16" s="21">
        <v>0</v>
      </c>
      <c r="H16" s="21">
        <v>0</v>
      </c>
      <c r="I16" s="26">
        <f t="shared" si="1"/>
        <v>30</v>
      </c>
      <c r="J16" s="21">
        <v>0</v>
      </c>
      <c r="K16" s="53"/>
      <c r="L16" s="16"/>
    </row>
    <row r="17" spans="1:12">
      <c r="A17" s="16">
        <v>12</v>
      </c>
      <c r="B17" s="17" t="s">
        <v>596</v>
      </c>
      <c r="C17" s="17" t="s">
        <v>597</v>
      </c>
      <c r="D17" s="17" t="s">
        <v>20</v>
      </c>
      <c r="E17" s="28">
        <v>80</v>
      </c>
      <c r="F17" s="20">
        <v>0</v>
      </c>
      <c r="G17" s="21">
        <v>0</v>
      </c>
      <c r="H17" s="21">
        <v>0</v>
      </c>
      <c r="I17" s="26">
        <f t="shared" si="1"/>
        <v>80</v>
      </c>
      <c r="J17" s="21">
        <v>0</v>
      </c>
      <c r="K17" s="53"/>
      <c r="L17" s="16"/>
    </row>
    <row r="18" ht="24" spans="1:12">
      <c r="A18" s="16">
        <v>13</v>
      </c>
      <c r="B18" s="17" t="s">
        <v>598</v>
      </c>
      <c r="C18" s="17" t="s">
        <v>599</v>
      </c>
      <c r="D18" s="17" t="s">
        <v>20</v>
      </c>
      <c r="E18" s="28">
        <v>363</v>
      </c>
      <c r="F18" s="26">
        <v>363</v>
      </c>
      <c r="G18" s="22">
        <f t="shared" si="2"/>
        <v>1</v>
      </c>
      <c r="H18" s="21">
        <v>0</v>
      </c>
      <c r="I18" s="26">
        <f t="shared" si="1"/>
        <v>363</v>
      </c>
      <c r="J18" s="21">
        <v>0</v>
      </c>
      <c r="K18" s="53"/>
      <c r="L18" s="16" t="s">
        <v>21</v>
      </c>
    </row>
    <row r="19" ht="24" spans="1:12">
      <c r="A19" s="16">
        <v>14</v>
      </c>
      <c r="B19" s="17" t="s">
        <v>600</v>
      </c>
      <c r="C19" s="17" t="s">
        <v>601</v>
      </c>
      <c r="D19" s="17" t="s">
        <v>20</v>
      </c>
      <c r="E19" s="28">
        <v>390</v>
      </c>
      <c r="F19" s="26">
        <v>363.23</v>
      </c>
      <c r="G19" s="22">
        <f t="shared" si="2"/>
        <v>0.931358974358974</v>
      </c>
      <c r="H19" s="21">
        <v>0</v>
      </c>
      <c r="I19" s="26">
        <f t="shared" si="1"/>
        <v>390</v>
      </c>
      <c r="J19" s="21">
        <v>0</v>
      </c>
      <c r="K19" s="53"/>
      <c r="L19" s="16" t="s">
        <v>21</v>
      </c>
    </row>
    <row r="20" ht="24" spans="1:12">
      <c r="A20" s="16">
        <v>15</v>
      </c>
      <c r="B20" s="17" t="s">
        <v>602</v>
      </c>
      <c r="C20" s="17" t="s">
        <v>603</v>
      </c>
      <c r="D20" s="17" t="s">
        <v>20</v>
      </c>
      <c r="E20" s="28">
        <v>98</v>
      </c>
      <c r="F20" s="20">
        <v>0</v>
      </c>
      <c r="G20" s="21">
        <v>0</v>
      </c>
      <c r="H20" s="21">
        <v>0</v>
      </c>
      <c r="I20" s="26">
        <f t="shared" si="1"/>
        <v>98</v>
      </c>
      <c r="J20" s="21">
        <v>0</v>
      </c>
      <c r="K20" s="53"/>
      <c r="L20" s="16"/>
    </row>
    <row r="21" spans="1:12">
      <c r="A21" s="16">
        <v>16</v>
      </c>
      <c r="B21" s="17" t="s">
        <v>604</v>
      </c>
      <c r="C21" s="17" t="s">
        <v>605</v>
      </c>
      <c r="D21" s="17" t="s">
        <v>20</v>
      </c>
      <c r="E21" s="28">
        <v>99</v>
      </c>
      <c r="F21" s="20">
        <v>0</v>
      </c>
      <c r="G21" s="21">
        <v>0</v>
      </c>
      <c r="H21" s="21">
        <v>0</v>
      </c>
      <c r="I21" s="26">
        <f t="shared" si="1"/>
        <v>99</v>
      </c>
      <c r="J21" s="21">
        <v>0</v>
      </c>
      <c r="K21" s="53"/>
      <c r="L21" s="16"/>
    </row>
    <row r="22" ht="24" spans="1:12">
      <c r="A22" s="16">
        <v>17</v>
      </c>
      <c r="B22" s="17" t="s">
        <v>606</v>
      </c>
      <c r="C22" s="17" t="s">
        <v>607</v>
      </c>
      <c r="D22" s="17" t="s">
        <v>20</v>
      </c>
      <c r="E22" s="28">
        <v>260</v>
      </c>
      <c r="F22" s="26">
        <v>260</v>
      </c>
      <c r="G22" s="21">
        <v>0</v>
      </c>
      <c r="H22" s="22">
        <f>F22/E22</f>
        <v>1</v>
      </c>
      <c r="I22" s="26">
        <f t="shared" si="1"/>
        <v>260</v>
      </c>
      <c r="J22" s="21">
        <v>0</v>
      </c>
      <c r="K22" s="53"/>
      <c r="L22" s="16" t="s">
        <v>36</v>
      </c>
    </row>
    <row r="23" spans="1:12">
      <c r="A23" s="16">
        <v>18</v>
      </c>
      <c r="B23" s="17" t="s">
        <v>608</v>
      </c>
      <c r="C23" s="17" t="s">
        <v>609</v>
      </c>
      <c r="D23" s="17" t="s">
        <v>20</v>
      </c>
      <c r="E23" s="28">
        <v>98</v>
      </c>
      <c r="F23" s="20">
        <v>0</v>
      </c>
      <c r="G23" s="21">
        <v>0</v>
      </c>
      <c r="H23" s="21">
        <v>0</v>
      </c>
      <c r="I23" s="26">
        <f t="shared" si="1"/>
        <v>98</v>
      </c>
      <c r="J23" s="21">
        <v>0</v>
      </c>
      <c r="K23" s="53"/>
      <c r="L23" s="16"/>
    </row>
    <row r="24" spans="1:12">
      <c r="A24" s="16">
        <v>19</v>
      </c>
      <c r="B24" s="17" t="s">
        <v>610</v>
      </c>
      <c r="C24" s="17" t="s">
        <v>611</v>
      </c>
      <c r="D24" s="17" t="s">
        <v>20</v>
      </c>
      <c r="E24" s="28">
        <v>140</v>
      </c>
      <c r="F24" s="20">
        <v>0</v>
      </c>
      <c r="G24" s="21">
        <v>0</v>
      </c>
      <c r="H24" s="21">
        <v>0</v>
      </c>
      <c r="I24" s="26">
        <f t="shared" si="1"/>
        <v>140</v>
      </c>
      <c r="J24" s="21">
        <v>0</v>
      </c>
      <c r="K24" s="53"/>
      <c r="L24" s="17"/>
    </row>
    <row r="25" spans="1:12">
      <c r="A25" s="16">
        <v>20</v>
      </c>
      <c r="B25" s="17" t="s">
        <v>612</v>
      </c>
      <c r="C25" s="17" t="s">
        <v>613</v>
      </c>
      <c r="D25" s="17" t="s">
        <v>20</v>
      </c>
      <c r="E25" s="28">
        <v>460</v>
      </c>
      <c r="F25" s="26">
        <v>460</v>
      </c>
      <c r="G25" s="21">
        <v>0</v>
      </c>
      <c r="H25" s="22">
        <f>F25/E25</f>
        <v>1</v>
      </c>
      <c r="I25" s="26">
        <f t="shared" si="1"/>
        <v>428</v>
      </c>
      <c r="J25" s="52">
        <v>32</v>
      </c>
      <c r="K25" s="53" t="s">
        <v>505</v>
      </c>
      <c r="L25" s="17" t="s">
        <v>36</v>
      </c>
    </row>
    <row r="26" spans="1:12">
      <c r="A26" s="16">
        <v>21</v>
      </c>
      <c r="B26" s="17" t="s">
        <v>614</v>
      </c>
      <c r="C26" s="17" t="s">
        <v>609</v>
      </c>
      <c r="D26" s="17" t="s">
        <v>20</v>
      </c>
      <c r="E26" s="28">
        <v>98</v>
      </c>
      <c r="F26" s="20">
        <v>0</v>
      </c>
      <c r="G26" s="21">
        <v>0</v>
      </c>
      <c r="H26" s="21">
        <v>0</v>
      </c>
      <c r="I26" s="26">
        <f t="shared" si="1"/>
        <v>98</v>
      </c>
      <c r="J26" s="21">
        <v>0</v>
      </c>
      <c r="K26" s="53"/>
      <c r="L26" s="17"/>
    </row>
    <row r="27" spans="1:12">
      <c r="A27" s="16">
        <v>22</v>
      </c>
      <c r="B27" s="17" t="s">
        <v>615</v>
      </c>
      <c r="C27" s="17" t="s">
        <v>616</v>
      </c>
      <c r="D27" s="17" t="s">
        <v>20</v>
      </c>
      <c r="E27" s="28">
        <v>51.5</v>
      </c>
      <c r="F27" s="20">
        <v>0</v>
      </c>
      <c r="G27" s="21">
        <v>0</v>
      </c>
      <c r="H27" s="21">
        <v>0</v>
      </c>
      <c r="I27" s="26">
        <f t="shared" si="1"/>
        <v>51.5</v>
      </c>
      <c r="J27" s="21">
        <v>0</v>
      </c>
      <c r="K27" s="53"/>
      <c r="L27" s="16"/>
    </row>
    <row r="28" spans="1:12">
      <c r="A28" s="16">
        <v>23</v>
      </c>
      <c r="B28" s="17" t="s">
        <v>617</v>
      </c>
      <c r="C28" s="17" t="s">
        <v>618</v>
      </c>
      <c r="D28" s="17" t="s">
        <v>20</v>
      </c>
      <c r="E28" s="28">
        <v>132</v>
      </c>
      <c r="F28" s="20">
        <v>0</v>
      </c>
      <c r="G28" s="21">
        <v>0</v>
      </c>
      <c r="H28" s="21">
        <v>0</v>
      </c>
      <c r="I28" s="26">
        <f t="shared" si="1"/>
        <v>132</v>
      </c>
      <c r="J28" s="21">
        <v>0</v>
      </c>
      <c r="K28" s="53"/>
      <c r="L28" s="17"/>
    </row>
    <row r="29" spans="1:12">
      <c r="A29" s="16">
        <v>24</v>
      </c>
      <c r="B29" s="17" t="s">
        <v>619</v>
      </c>
      <c r="C29" s="17" t="s">
        <v>620</v>
      </c>
      <c r="D29" s="17" t="s">
        <v>20</v>
      </c>
      <c r="E29" s="28">
        <v>157</v>
      </c>
      <c r="F29" s="20">
        <v>0</v>
      </c>
      <c r="G29" s="21">
        <v>0</v>
      </c>
      <c r="H29" s="21">
        <v>0</v>
      </c>
      <c r="I29" s="26">
        <f t="shared" si="1"/>
        <v>157</v>
      </c>
      <c r="J29" s="21">
        <v>0</v>
      </c>
      <c r="K29" s="53"/>
      <c r="L29" s="16"/>
    </row>
    <row r="30" spans="1:12">
      <c r="A30" s="16">
        <v>25</v>
      </c>
      <c r="B30" s="17" t="s">
        <v>621</v>
      </c>
      <c r="C30" s="17" t="s">
        <v>622</v>
      </c>
      <c r="D30" s="17" t="s">
        <v>20</v>
      </c>
      <c r="E30" s="28">
        <v>138</v>
      </c>
      <c r="F30" s="20">
        <v>0</v>
      </c>
      <c r="G30" s="21">
        <v>0</v>
      </c>
      <c r="H30" s="21">
        <v>0</v>
      </c>
      <c r="I30" s="26">
        <f t="shared" si="1"/>
        <v>138</v>
      </c>
      <c r="J30" s="21">
        <v>0</v>
      </c>
      <c r="K30" s="53"/>
      <c r="L30" s="16"/>
    </row>
    <row r="31" spans="1:12">
      <c r="A31" s="16">
        <v>26</v>
      </c>
      <c r="B31" s="17" t="s">
        <v>623</v>
      </c>
      <c r="C31" s="17" t="s">
        <v>624</v>
      </c>
      <c r="D31" s="17" t="s">
        <v>20</v>
      </c>
      <c r="E31" s="28">
        <v>356</v>
      </c>
      <c r="F31" s="20">
        <v>0</v>
      </c>
      <c r="G31" s="21">
        <v>0</v>
      </c>
      <c r="H31" s="21">
        <v>0</v>
      </c>
      <c r="I31" s="26">
        <f t="shared" si="1"/>
        <v>356</v>
      </c>
      <c r="J31" s="21">
        <v>0</v>
      </c>
      <c r="K31" s="53"/>
      <c r="L31" s="16"/>
    </row>
    <row r="32" spans="1:12">
      <c r="A32" s="16">
        <v>27</v>
      </c>
      <c r="B32" s="17" t="s">
        <v>625</v>
      </c>
      <c r="C32" s="17" t="s">
        <v>626</v>
      </c>
      <c r="D32" s="17" t="s">
        <v>20</v>
      </c>
      <c r="E32" s="28">
        <v>832</v>
      </c>
      <c r="F32" s="26">
        <v>645.41</v>
      </c>
      <c r="G32" s="22">
        <f t="shared" ref="G32:G36" si="3">F32/E32</f>
        <v>0.775733173076923</v>
      </c>
      <c r="H32" s="21">
        <v>0</v>
      </c>
      <c r="I32" s="26">
        <f t="shared" si="1"/>
        <v>832</v>
      </c>
      <c r="J32" s="21">
        <v>0</v>
      </c>
      <c r="K32" s="53"/>
      <c r="L32" s="16" t="s">
        <v>21</v>
      </c>
    </row>
    <row r="33" ht="24" spans="1:12">
      <c r="A33" s="16">
        <v>28</v>
      </c>
      <c r="B33" s="25" t="s">
        <v>627</v>
      </c>
      <c r="C33" s="17" t="s">
        <v>628</v>
      </c>
      <c r="D33" s="17" t="s">
        <v>20</v>
      </c>
      <c r="E33" s="28">
        <v>752</v>
      </c>
      <c r="F33" s="26">
        <v>560.68</v>
      </c>
      <c r="G33" s="22">
        <f t="shared" si="3"/>
        <v>0.745585106382979</v>
      </c>
      <c r="H33" s="21">
        <v>0</v>
      </c>
      <c r="I33" s="26">
        <f t="shared" si="1"/>
        <v>752</v>
      </c>
      <c r="J33" s="21">
        <v>0</v>
      </c>
      <c r="K33" s="53"/>
      <c r="L33" s="16" t="s">
        <v>21</v>
      </c>
    </row>
    <row r="34" spans="1:12">
      <c r="A34" s="16">
        <v>29</v>
      </c>
      <c r="B34" s="17" t="s">
        <v>629</v>
      </c>
      <c r="C34" s="17" t="s">
        <v>630</v>
      </c>
      <c r="D34" s="17" t="s">
        <v>20</v>
      </c>
      <c r="E34" s="28">
        <v>148</v>
      </c>
      <c r="F34" s="20">
        <v>0</v>
      </c>
      <c r="G34" s="21">
        <v>0</v>
      </c>
      <c r="H34" s="21">
        <v>0</v>
      </c>
      <c r="I34" s="26">
        <f t="shared" si="1"/>
        <v>148</v>
      </c>
      <c r="J34" s="21">
        <v>0</v>
      </c>
      <c r="K34" s="53"/>
      <c r="L34" s="16"/>
    </row>
    <row r="35" spans="1:12">
      <c r="A35" s="16">
        <v>30</v>
      </c>
      <c r="B35" s="17" t="s">
        <v>631</v>
      </c>
      <c r="C35" s="17" t="s">
        <v>632</v>
      </c>
      <c r="D35" s="17" t="s">
        <v>20</v>
      </c>
      <c r="E35" s="28">
        <v>320</v>
      </c>
      <c r="F35" s="20">
        <v>0</v>
      </c>
      <c r="G35" s="21">
        <v>0</v>
      </c>
      <c r="H35" s="21">
        <v>0</v>
      </c>
      <c r="I35" s="26">
        <f t="shared" si="1"/>
        <v>320</v>
      </c>
      <c r="J35" s="21">
        <v>0</v>
      </c>
      <c r="K35" s="53"/>
      <c r="L35" s="16"/>
    </row>
    <row r="36" spans="1:12">
      <c r="A36" s="16">
        <v>31</v>
      </c>
      <c r="B36" s="17" t="s">
        <v>633</v>
      </c>
      <c r="C36" s="17" t="s">
        <v>634</v>
      </c>
      <c r="D36" s="17" t="s">
        <v>20</v>
      </c>
      <c r="E36" s="28">
        <v>560</v>
      </c>
      <c r="F36" s="26">
        <v>427.58</v>
      </c>
      <c r="G36" s="22">
        <f t="shared" si="3"/>
        <v>0.763535714285714</v>
      </c>
      <c r="H36" s="21">
        <v>0</v>
      </c>
      <c r="I36" s="26">
        <f t="shared" si="1"/>
        <v>560</v>
      </c>
      <c r="J36" s="21">
        <v>0</v>
      </c>
      <c r="K36" s="53"/>
      <c r="L36" s="16" t="s">
        <v>21</v>
      </c>
    </row>
    <row r="37" ht="24" spans="1:12">
      <c r="A37" s="16">
        <v>32</v>
      </c>
      <c r="B37" s="25" t="s">
        <v>635</v>
      </c>
      <c r="C37" s="17" t="s">
        <v>636</v>
      </c>
      <c r="D37" s="17" t="s">
        <v>20</v>
      </c>
      <c r="E37" s="28">
        <v>220</v>
      </c>
      <c r="F37" s="20">
        <v>0</v>
      </c>
      <c r="G37" s="21">
        <v>0</v>
      </c>
      <c r="H37" s="21">
        <v>0</v>
      </c>
      <c r="I37" s="26">
        <f t="shared" si="1"/>
        <v>141.28</v>
      </c>
      <c r="J37" s="52">
        <v>78.72</v>
      </c>
      <c r="K37" s="53" t="s">
        <v>66</v>
      </c>
      <c r="L37" s="16"/>
    </row>
    <row r="38" spans="1:12">
      <c r="A38" s="16">
        <v>33</v>
      </c>
      <c r="B38" s="17" t="s">
        <v>637</v>
      </c>
      <c r="C38" s="17" t="s">
        <v>638</v>
      </c>
      <c r="D38" s="17" t="s">
        <v>20</v>
      </c>
      <c r="E38" s="28">
        <v>128</v>
      </c>
      <c r="F38" s="20">
        <v>0</v>
      </c>
      <c r="G38" s="21">
        <v>0</v>
      </c>
      <c r="H38" s="21">
        <v>0</v>
      </c>
      <c r="I38" s="26">
        <f t="shared" si="1"/>
        <v>128</v>
      </c>
      <c r="J38" s="21">
        <v>0</v>
      </c>
      <c r="K38" s="53"/>
      <c r="L38" s="16"/>
    </row>
    <row r="39" spans="1:12">
      <c r="A39" s="16">
        <v>34</v>
      </c>
      <c r="B39" s="17" t="s">
        <v>639</v>
      </c>
      <c r="C39" s="17" t="s">
        <v>640</v>
      </c>
      <c r="D39" s="17" t="s">
        <v>20</v>
      </c>
      <c r="E39" s="28">
        <v>88</v>
      </c>
      <c r="F39" s="20">
        <v>0</v>
      </c>
      <c r="G39" s="21">
        <v>0</v>
      </c>
      <c r="H39" s="21">
        <v>0</v>
      </c>
      <c r="I39" s="26">
        <f t="shared" si="1"/>
        <v>88</v>
      </c>
      <c r="J39" s="21">
        <v>0</v>
      </c>
      <c r="K39" s="53"/>
      <c r="L39" s="16"/>
    </row>
    <row r="40" spans="1:12">
      <c r="A40" s="16">
        <v>35</v>
      </c>
      <c r="B40" s="17" t="s">
        <v>641</v>
      </c>
      <c r="C40" s="17" t="s">
        <v>642</v>
      </c>
      <c r="D40" s="17" t="s">
        <v>20</v>
      </c>
      <c r="E40" s="28">
        <v>80</v>
      </c>
      <c r="F40" s="20">
        <v>0</v>
      </c>
      <c r="G40" s="21">
        <v>0</v>
      </c>
      <c r="H40" s="21">
        <v>0</v>
      </c>
      <c r="I40" s="26">
        <f t="shared" si="1"/>
        <v>80</v>
      </c>
      <c r="J40" s="21">
        <v>0</v>
      </c>
      <c r="K40" s="53"/>
      <c r="L40" s="16"/>
    </row>
    <row r="41" spans="1:12">
      <c r="A41" s="16">
        <v>36</v>
      </c>
      <c r="B41" s="17" t="s">
        <v>643</v>
      </c>
      <c r="C41" s="17" t="s">
        <v>644</v>
      </c>
      <c r="D41" s="17" t="s">
        <v>20</v>
      </c>
      <c r="E41" s="28">
        <v>241</v>
      </c>
      <c r="F41" s="26">
        <v>118.77</v>
      </c>
      <c r="G41" s="22">
        <f t="shared" ref="G41:G45" si="4">F41/E41</f>
        <v>0.492821576763485</v>
      </c>
      <c r="H41" s="21">
        <v>0</v>
      </c>
      <c r="I41" s="26">
        <f t="shared" si="1"/>
        <v>241</v>
      </c>
      <c r="J41" s="21">
        <v>0</v>
      </c>
      <c r="K41" s="53"/>
      <c r="L41" s="16" t="s">
        <v>21</v>
      </c>
    </row>
    <row r="42" spans="1:12">
      <c r="A42" s="16">
        <v>37</v>
      </c>
      <c r="B42" s="17" t="s">
        <v>645</v>
      </c>
      <c r="C42" s="17" t="s">
        <v>646</v>
      </c>
      <c r="D42" s="17" t="s">
        <v>20</v>
      </c>
      <c r="E42" s="28">
        <v>110</v>
      </c>
      <c r="F42" s="26">
        <v>107.7</v>
      </c>
      <c r="G42" s="22">
        <f t="shared" si="4"/>
        <v>0.979090909090909</v>
      </c>
      <c r="H42" s="21">
        <v>0</v>
      </c>
      <c r="I42" s="26">
        <f t="shared" si="1"/>
        <v>110</v>
      </c>
      <c r="J42" s="21">
        <v>0</v>
      </c>
      <c r="K42" s="53"/>
      <c r="L42" s="16" t="s">
        <v>21</v>
      </c>
    </row>
    <row r="43" spans="1:12">
      <c r="A43" s="16">
        <v>38</v>
      </c>
      <c r="B43" s="17" t="s">
        <v>647</v>
      </c>
      <c r="C43" s="17" t="s">
        <v>648</v>
      </c>
      <c r="D43" s="17" t="s">
        <v>20</v>
      </c>
      <c r="E43" s="28">
        <v>205</v>
      </c>
      <c r="F43" s="26">
        <v>205</v>
      </c>
      <c r="G43" s="21">
        <v>0</v>
      </c>
      <c r="H43" s="22">
        <f>F43/E43</f>
        <v>1</v>
      </c>
      <c r="I43" s="26">
        <f t="shared" si="1"/>
        <v>205</v>
      </c>
      <c r="J43" s="21">
        <v>0</v>
      </c>
      <c r="K43" s="53"/>
      <c r="L43" s="16" t="s">
        <v>36</v>
      </c>
    </row>
    <row r="44" spans="1:12">
      <c r="A44" s="16">
        <v>39</v>
      </c>
      <c r="B44" s="17" t="s">
        <v>649</v>
      </c>
      <c r="C44" s="17" t="s">
        <v>650</v>
      </c>
      <c r="D44" s="17" t="s">
        <v>20</v>
      </c>
      <c r="E44" s="28">
        <v>229</v>
      </c>
      <c r="F44" s="26">
        <v>229</v>
      </c>
      <c r="G44" s="22">
        <f t="shared" si="4"/>
        <v>1</v>
      </c>
      <c r="H44" s="21">
        <v>0</v>
      </c>
      <c r="I44" s="26">
        <f t="shared" si="1"/>
        <v>229</v>
      </c>
      <c r="J44" s="21">
        <v>0</v>
      </c>
      <c r="K44" s="53"/>
      <c r="L44" s="16" t="s">
        <v>21</v>
      </c>
    </row>
    <row r="45" spans="1:12">
      <c r="A45" s="16">
        <v>40</v>
      </c>
      <c r="B45" s="17" t="s">
        <v>651</v>
      </c>
      <c r="C45" s="17" t="s">
        <v>652</v>
      </c>
      <c r="D45" s="17" t="s">
        <v>20</v>
      </c>
      <c r="E45" s="28">
        <v>208</v>
      </c>
      <c r="F45" s="26">
        <v>65.17</v>
      </c>
      <c r="G45" s="22">
        <f t="shared" si="4"/>
        <v>0.313317307692308</v>
      </c>
      <c r="H45" s="21">
        <v>0</v>
      </c>
      <c r="I45" s="26">
        <f t="shared" si="1"/>
        <v>208</v>
      </c>
      <c r="J45" s="21">
        <v>0</v>
      </c>
      <c r="K45" s="53"/>
      <c r="L45" s="16" t="s">
        <v>21</v>
      </c>
    </row>
    <row r="46" spans="1:12">
      <c r="A46" s="16">
        <v>41</v>
      </c>
      <c r="B46" s="17" t="s">
        <v>653</v>
      </c>
      <c r="C46" s="17" t="s">
        <v>640</v>
      </c>
      <c r="D46" s="17" t="s">
        <v>20</v>
      </c>
      <c r="E46" s="28">
        <v>31</v>
      </c>
      <c r="F46" s="20">
        <v>0</v>
      </c>
      <c r="G46" s="21">
        <v>0</v>
      </c>
      <c r="H46" s="21">
        <v>0</v>
      </c>
      <c r="I46" s="26">
        <f t="shared" si="1"/>
        <v>31</v>
      </c>
      <c r="J46" s="21">
        <v>0</v>
      </c>
      <c r="K46" s="53"/>
      <c r="L46" s="16"/>
    </row>
    <row r="47" spans="1:12">
      <c r="A47" s="16">
        <v>42</v>
      </c>
      <c r="B47" s="17" t="s">
        <v>654</v>
      </c>
      <c r="C47" s="17" t="s">
        <v>655</v>
      </c>
      <c r="D47" s="17" t="s">
        <v>20</v>
      </c>
      <c r="E47" s="28">
        <v>23</v>
      </c>
      <c r="F47" s="20">
        <v>0</v>
      </c>
      <c r="G47" s="21">
        <v>0</v>
      </c>
      <c r="H47" s="21">
        <v>0</v>
      </c>
      <c r="I47" s="26">
        <f t="shared" si="1"/>
        <v>23</v>
      </c>
      <c r="J47" s="21">
        <v>0</v>
      </c>
      <c r="K47" s="53"/>
      <c r="L47" s="16"/>
    </row>
    <row r="48" ht="24" spans="1:12">
      <c r="A48" s="16">
        <v>43</v>
      </c>
      <c r="B48" s="17" t="s">
        <v>656</v>
      </c>
      <c r="C48" s="17" t="s">
        <v>655</v>
      </c>
      <c r="D48" s="17" t="s">
        <v>20</v>
      </c>
      <c r="E48" s="28">
        <v>282</v>
      </c>
      <c r="F48" s="26">
        <v>198.28</v>
      </c>
      <c r="G48" s="22">
        <f t="shared" ref="G48:G53" si="5">F48/E48</f>
        <v>0.703120567375887</v>
      </c>
      <c r="H48" s="21">
        <v>0</v>
      </c>
      <c r="I48" s="26">
        <f t="shared" si="1"/>
        <v>282</v>
      </c>
      <c r="J48" s="21">
        <v>0</v>
      </c>
      <c r="K48" s="53"/>
      <c r="L48" s="16" t="s">
        <v>21</v>
      </c>
    </row>
    <row r="49" ht="24" spans="1:12">
      <c r="A49" s="16">
        <v>44</v>
      </c>
      <c r="B49" s="17" t="s">
        <v>657</v>
      </c>
      <c r="C49" s="17" t="s">
        <v>658</v>
      </c>
      <c r="D49" s="17" t="s">
        <v>20</v>
      </c>
      <c r="E49" s="28">
        <v>186</v>
      </c>
      <c r="F49" s="20">
        <v>0</v>
      </c>
      <c r="G49" s="21">
        <v>0</v>
      </c>
      <c r="H49" s="21">
        <v>0</v>
      </c>
      <c r="I49" s="26">
        <f t="shared" si="1"/>
        <v>186</v>
      </c>
      <c r="J49" s="21">
        <v>0</v>
      </c>
      <c r="K49" s="53"/>
      <c r="L49" s="16"/>
    </row>
    <row r="50" spans="1:12">
      <c r="A50" s="16">
        <v>45</v>
      </c>
      <c r="B50" s="17" t="s">
        <v>659</v>
      </c>
      <c r="C50" s="17" t="s">
        <v>660</v>
      </c>
      <c r="D50" s="17" t="s">
        <v>20</v>
      </c>
      <c r="E50" s="28">
        <v>450</v>
      </c>
      <c r="F50" s="26">
        <v>344.08</v>
      </c>
      <c r="G50" s="22">
        <f t="shared" si="5"/>
        <v>0.764622222222222</v>
      </c>
      <c r="H50" s="21">
        <v>0</v>
      </c>
      <c r="I50" s="26">
        <f t="shared" si="1"/>
        <v>450</v>
      </c>
      <c r="J50" s="21">
        <v>0</v>
      </c>
      <c r="K50" s="53"/>
      <c r="L50" s="16" t="s">
        <v>21</v>
      </c>
    </row>
    <row r="51" spans="1:12">
      <c r="A51" s="16">
        <v>46</v>
      </c>
      <c r="B51" s="17" t="s">
        <v>661</v>
      </c>
      <c r="C51" s="17" t="s">
        <v>662</v>
      </c>
      <c r="D51" s="17" t="s">
        <v>20</v>
      </c>
      <c r="E51" s="28">
        <v>340</v>
      </c>
      <c r="F51" s="26">
        <v>340</v>
      </c>
      <c r="G51" s="21">
        <v>0</v>
      </c>
      <c r="H51" s="22">
        <f>F51/E51</f>
        <v>1</v>
      </c>
      <c r="I51" s="26">
        <f t="shared" si="1"/>
        <v>340</v>
      </c>
      <c r="J51" s="21">
        <v>0</v>
      </c>
      <c r="K51" s="53"/>
      <c r="L51" s="16" t="s">
        <v>36</v>
      </c>
    </row>
    <row r="52" spans="1:12">
      <c r="A52" s="16">
        <v>47</v>
      </c>
      <c r="B52" s="17" t="s">
        <v>663</v>
      </c>
      <c r="C52" s="17" t="s">
        <v>664</v>
      </c>
      <c r="D52" s="17" t="s">
        <v>20</v>
      </c>
      <c r="E52" s="28">
        <v>200</v>
      </c>
      <c r="F52" s="26">
        <v>126.47</v>
      </c>
      <c r="G52" s="22">
        <f t="shared" si="5"/>
        <v>0.63235</v>
      </c>
      <c r="H52" s="21">
        <v>0</v>
      </c>
      <c r="I52" s="26">
        <f t="shared" si="1"/>
        <v>200</v>
      </c>
      <c r="J52" s="21">
        <v>0</v>
      </c>
      <c r="K52" s="53"/>
      <c r="L52" s="16" t="s">
        <v>21</v>
      </c>
    </row>
    <row r="53" spans="1:12">
      <c r="A53" s="16">
        <v>48</v>
      </c>
      <c r="B53" s="17" t="s">
        <v>665</v>
      </c>
      <c r="C53" s="17" t="s">
        <v>666</v>
      </c>
      <c r="D53" s="17" t="s">
        <v>20</v>
      </c>
      <c r="E53" s="28">
        <v>606</v>
      </c>
      <c r="F53" s="26">
        <v>226.02</v>
      </c>
      <c r="G53" s="22">
        <f t="shared" si="5"/>
        <v>0.372970297029703</v>
      </c>
      <c r="H53" s="21">
        <v>0</v>
      </c>
      <c r="I53" s="26">
        <f t="shared" si="1"/>
        <v>606</v>
      </c>
      <c r="J53" s="21">
        <v>0</v>
      </c>
      <c r="K53" s="53"/>
      <c r="L53" s="16" t="s">
        <v>21</v>
      </c>
    </row>
    <row r="54" spans="1:12">
      <c r="A54" s="16">
        <v>49</v>
      </c>
      <c r="B54" s="17" t="s">
        <v>667</v>
      </c>
      <c r="C54" s="17" t="s">
        <v>668</v>
      </c>
      <c r="D54" s="17" t="s">
        <v>20</v>
      </c>
      <c r="E54" s="28">
        <v>68</v>
      </c>
      <c r="F54" s="20">
        <v>0</v>
      </c>
      <c r="G54" s="21">
        <v>0</v>
      </c>
      <c r="H54" s="21">
        <v>0</v>
      </c>
      <c r="I54" s="26">
        <f t="shared" si="1"/>
        <v>68</v>
      </c>
      <c r="J54" s="21">
        <v>0</v>
      </c>
      <c r="K54" s="53"/>
      <c r="L54" s="16"/>
    </row>
    <row r="55" ht="24" spans="1:12">
      <c r="A55" s="16">
        <v>50</v>
      </c>
      <c r="B55" s="17" t="s">
        <v>669</v>
      </c>
      <c r="C55" s="17" t="s">
        <v>670</v>
      </c>
      <c r="D55" s="17" t="s">
        <v>20</v>
      </c>
      <c r="E55" s="28">
        <v>59</v>
      </c>
      <c r="F55" s="20">
        <v>0</v>
      </c>
      <c r="G55" s="21">
        <v>0</v>
      </c>
      <c r="H55" s="21">
        <v>0</v>
      </c>
      <c r="I55" s="26">
        <f t="shared" si="1"/>
        <v>59</v>
      </c>
      <c r="J55" s="21">
        <v>0</v>
      </c>
      <c r="K55" s="53"/>
      <c r="L55" s="17" t="s">
        <v>671</v>
      </c>
    </row>
    <row r="56" ht="24" spans="1:12">
      <c r="A56" s="16">
        <v>51</v>
      </c>
      <c r="B56" s="17" t="s">
        <v>672</v>
      </c>
      <c r="C56" s="17" t="s">
        <v>673</v>
      </c>
      <c r="D56" s="17" t="s">
        <v>20</v>
      </c>
      <c r="E56" s="28">
        <v>168</v>
      </c>
      <c r="F56" s="26">
        <v>168</v>
      </c>
      <c r="G56" s="21">
        <v>0</v>
      </c>
      <c r="H56" s="22">
        <f>F56/E56</f>
        <v>1</v>
      </c>
      <c r="I56" s="26">
        <f t="shared" si="1"/>
        <v>168</v>
      </c>
      <c r="J56" s="21">
        <v>0</v>
      </c>
      <c r="K56" s="53"/>
      <c r="L56" s="16" t="s">
        <v>36</v>
      </c>
    </row>
    <row r="57" ht="24" spans="1:12">
      <c r="A57" s="16">
        <v>52</v>
      </c>
      <c r="B57" s="17" t="s">
        <v>674</v>
      </c>
      <c r="C57" s="17" t="s">
        <v>675</v>
      </c>
      <c r="D57" s="17" t="s">
        <v>20</v>
      </c>
      <c r="E57" s="28">
        <v>360</v>
      </c>
      <c r="F57" s="26">
        <v>199.73</v>
      </c>
      <c r="G57" s="22">
        <f>F57/E57</f>
        <v>0.554805555555556</v>
      </c>
      <c r="H57" s="21">
        <v>0</v>
      </c>
      <c r="I57" s="26">
        <f t="shared" si="1"/>
        <v>360</v>
      </c>
      <c r="J57" s="21">
        <v>0</v>
      </c>
      <c r="K57" s="53"/>
      <c r="L57" s="16" t="s">
        <v>21</v>
      </c>
    </row>
    <row r="58" ht="24" spans="1:12">
      <c r="A58" s="16">
        <v>53</v>
      </c>
      <c r="B58" s="17" t="s">
        <v>676</v>
      </c>
      <c r="C58" s="17" t="s">
        <v>677</v>
      </c>
      <c r="D58" s="17" t="s">
        <v>20</v>
      </c>
      <c r="E58" s="28">
        <v>160</v>
      </c>
      <c r="F58" s="20">
        <v>0</v>
      </c>
      <c r="G58" s="21">
        <v>0</v>
      </c>
      <c r="H58" s="21">
        <v>0</v>
      </c>
      <c r="I58" s="26">
        <f t="shared" si="1"/>
        <v>160</v>
      </c>
      <c r="J58" s="21">
        <v>0</v>
      </c>
      <c r="K58" s="53"/>
      <c r="L58" s="16"/>
    </row>
    <row r="59" ht="24" spans="1:12">
      <c r="A59" s="16">
        <v>54</v>
      </c>
      <c r="B59" s="17" t="s">
        <v>678</v>
      </c>
      <c r="C59" s="17" t="s">
        <v>679</v>
      </c>
      <c r="D59" s="17" t="s">
        <v>20</v>
      </c>
      <c r="E59" s="28">
        <v>55</v>
      </c>
      <c r="F59" s="20">
        <v>0</v>
      </c>
      <c r="G59" s="21">
        <v>0</v>
      </c>
      <c r="H59" s="21">
        <v>0</v>
      </c>
      <c r="I59" s="26">
        <f t="shared" si="1"/>
        <v>55</v>
      </c>
      <c r="J59" s="21">
        <v>0</v>
      </c>
      <c r="K59" s="53"/>
      <c r="L59" s="16"/>
    </row>
    <row r="60" ht="24" spans="1:12">
      <c r="A60" s="16">
        <v>55</v>
      </c>
      <c r="B60" s="17" t="s">
        <v>680</v>
      </c>
      <c r="C60" s="17" t="s">
        <v>681</v>
      </c>
      <c r="D60" s="17" t="s">
        <v>20</v>
      </c>
      <c r="E60" s="28">
        <v>75</v>
      </c>
      <c r="F60" s="20">
        <v>0</v>
      </c>
      <c r="G60" s="21">
        <v>0</v>
      </c>
      <c r="H60" s="21">
        <v>0</v>
      </c>
      <c r="I60" s="26">
        <f t="shared" si="1"/>
        <v>75</v>
      </c>
      <c r="J60" s="21">
        <v>0</v>
      </c>
      <c r="K60" s="53"/>
      <c r="L60" s="16"/>
    </row>
    <row r="61" spans="1:12">
      <c r="A61" s="16">
        <v>56</v>
      </c>
      <c r="B61" s="17" t="s">
        <v>682</v>
      </c>
      <c r="C61" s="17" t="s">
        <v>683</v>
      </c>
      <c r="D61" s="17" t="s">
        <v>20</v>
      </c>
      <c r="E61" s="28">
        <v>293.6</v>
      </c>
      <c r="F61" s="26">
        <v>265.42</v>
      </c>
      <c r="G61" s="22">
        <f>F61/E61</f>
        <v>0.904019073569482</v>
      </c>
      <c r="H61" s="21">
        <v>0</v>
      </c>
      <c r="I61" s="26">
        <f t="shared" si="1"/>
        <v>287.8</v>
      </c>
      <c r="J61" s="52">
        <v>5.8</v>
      </c>
      <c r="K61" s="50" t="s">
        <v>505</v>
      </c>
      <c r="L61" s="16" t="s">
        <v>21</v>
      </c>
    </row>
    <row r="62" spans="1:12">
      <c r="A62" s="16">
        <v>57</v>
      </c>
      <c r="B62" s="17" t="s">
        <v>684</v>
      </c>
      <c r="C62" s="17" t="s">
        <v>685</v>
      </c>
      <c r="D62" s="17" t="s">
        <v>20</v>
      </c>
      <c r="E62" s="28">
        <v>245</v>
      </c>
      <c r="F62" s="26">
        <v>245</v>
      </c>
      <c r="G62" s="21">
        <v>0</v>
      </c>
      <c r="H62" s="22">
        <f>F62/E62</f>
        <v>1</v>
      </c>
      <c r="I62" s="26">
        <f t="shared" si="1"/>
        <v>245</v>
      </c>
      <c r="J62" s="21">
        <v>0</v>
      </c>
      <c r="K62" s="53"/>
      <c r="L62" s="16" t="s">
        <v>36</v>
      </c>
    </row>
    <row r="63" spans="1:12">
      <c r="A63" s="16">
        <v>58</v>
      </c>
      <c r="B63" s="17" t="s">
        <v>621</v>
      </c>
      <c r="C63" s="17" t="s">
        <v>686</v>
      </c>
      <c r="D63" s="17" t="s">
        <v>20</v>
      </c>
      <c r="E63" s="28">
        <v>99.3</v>
      </c>
      <c r="F63" s="20">
        <v>0</v>
      </c>
      <c r="G63" s="21">
        <v>0</v>
      </c>
      <c r="H63" s="21">
        <v>0</v>
      </c>
      <c r="I63" s="26">
        <f t="shared" si="1"/>
        <v>92.4</v>
      </c>
      <c r="J63" s="52">
        <v>6.9</v>
      </c>
      <c r="K63" s="53" t="s">
        <v>66</v>
      </c>
      <c r="L63" s="16"/>
    </row>
    <row r="64" spans="1:12">
      <c r="A64" s="16">
        <v>59</v>
      </c>
      <c r="B64" s="17" t="s">
        <v>687</v>
      </c>
      <c r="C64" s="17" t="s">
        <v>685</v>
      </c>
      <c r="D64" s="17" t="s">
        <v>20</v>
      </c>
      <c r="E64" s="28">
        <v>73</v>
      </c>
      <c r="F64" s="20">
        <v>0</v>
      </c>
      <c r="G64" s="21">
        <v>0</v>
      </c>
      <c r="H64" s="21">
        <v>0</v>
      </c>
      <c r="I64" s="26">
        <f t="shared" si="1"/>
        <v>73</v>
      </c>
      <c r="J64" s="21">
        <v>0</v>
      </c>
      <c r="K64" s="53"/>
      <c r="L64" s="16"/>
    </row>
    <row r="65" spans="1:12">
      <c r="A65" s="16">
        <v>60</v>
      </c>
      <c r="B65" s="17" t="s">
        <v>688</v>
      </c>
      <c r="C65" s="17" t="s">
        <v>686</v>
      </c>
      <c r="D65" s="17" t="s">
        <v>20</v>
      </c>
      <c r="E65" s="28">
        <v>118.9</v>
      </c>
      <c r="F65" s="20">
        <v>0</v>
      </c>
      <c r="G65" s="21">
        <v>0</v>
      </c>
      <c r="H65" s="21">
        <v>0</v>
      </c>
      <c r="I65" s="26">
        <f t="shared" si="1"/>
        <v>118.9</v>
      </c>
      <c r="J65" s="21">
        <v>0</v>
      </c>
      <c r="K65" s="53"/>
      <c r="L65" s="16"/>
    </row>
    <row r="66" spans="1:12">
      <c r="A66" s="16">
        <v>61</v>
      </c>
      <c r="B66" s="17" t="s">
        <v>689</v>
      </c>
      <c r="C66" s="17" t="s">
        <v>690</v>
      </c>
      <c r="D66" s="17" t="s">
        <v>20</v>
      </c>
      <c r="E66" s="28">
        <v>47.6</v>
      </c>
      <c r="F66" s="20">
        <v>0</v>
      </c>
      <c r="G66" s="21">
        <v>0</v>
      </c>
      <c r="H66" s="21">
        <v>0</v>
      </c>
      <c r="I66" s="26">
        <f t="shared" si="1"/>
        <v>47.6</v>
      </c>
      <c r="J66" s="21">
        <v>0</v>
      </c>
      <c r="K66" s="53"/>
      <c r="L66" s="16"/>
    </row>
    <row r="67" spans="1:12">
      <c r="A67" s="16">
        <v>62</v>
      </c>
      <c r="B67" s="17" t="s">
        <v>691</v>
      </c>
      <c r="C67" s="17" t="s">
        <v>692</v>
      </c>
      <c r="D67" s="17" t="s">
        <v>20</v>
      </c>
      <c r="E67" s="28">
        <v>557.4</v>
      </c>
      <c r="F67" s="26">
        <v>393.09</v>
      </c>
      <c r="G67" s="22">
        <f>F67/E67</f>
        <v>0.705220667384284</v>
      </c>
      <c r="H67" s="21">
        <v>0</v>
      </c>
      <c r="I67" s="26">
        <f t="shared" si="1"/>
        <v>557.4</v>
      </c>
      <c r="J67" s="21">
        <v>0</v>
      </c>
      <c r="K67" s="53"/>
      <c r="L67" s="16" t="s">
        <v>21</v>
      </c>
    </row>
    <row r="68" ht="24" spans="1:12">
      <c r="A68" s="16">
        <v>63</v>
      </c>
      <c r="B68" s="17" t="s">
        <v>693</v>
      </c>
      <c r="C68" s="17" t="s">
        <v>694</v>
      </c>
      <c r="D68" s="17" t="s">
        <v>20</v>
      </c>
      <c r="E68" s="28">
        <v>241.5</v>
      </c>
      <c r="F68" s="20">
        <v>0</v>
      </c>
      <c r="G68" s="21">
        <v>0</v>
      </c>
      <c r="H68" s="21">
        <v>0</v>
      </c>
      <c r="I68" s="26">
        <f t="shared" si="1"/>
        <v>241.5</v>
      </c>
      <c r="J68" s="21">
        <v>0</v>
      </c>
      <c r="K68" s="53"/>
      <c r="L68" s="16"/>
    </row>
    <row r="69" spans="1:12">
      <c r="A69" s="16">
        <v>64</v>
      </c>
      <c r="B69" s="17" t="s">
        <v>695</v>
      </c>
      <c r="C69" s="17" t="s">
        <v>696</v>
      </c>
      <c r="D69" s="17" t="s">
        <v>20</v>
      </c>
      <c r="E69" s="28">
        <v>40.2</v>
      </c>
      <c r="F69" s="20">
        <v>0</v>
      </c>
      <c r="G69" s="21">
        <v>0</v>
      </c>
      <c r="H69" s="21">
        <v>0</v>
      </c>
      <c r="I69" s="26">
        <f t="shared" si="1"/>
        <v>40.2</v>
      </c>
      <c r="J69" s="21">
        <v>0</v>
      </c>
      <c r="K69" s="53"/>
      <c r="L69" s="16"/>
    </row>
    <row r="70" spans="1:12">
      <c r="A70" s="16">
        <v>65</v>
      </c>
      <c r="B70" s="17" t="s">
        <v>661</v>
      </c>
      <c r="C70" s="17" t="s">
        <v>697</v>
      </c>
      <c r="D70" s="17" t="s">
        <v>20</v>
      </c>
      <c r="E70" s="28">
        <v>580</v>
      </c>
      <c r="F70" s="20">
        <v>0</v>
      </c>
      <c r="G70" s="21">
        <v>0</v>
      </c>
      <c r="H70" s="21">
        <v>0</v>
      </c>
      <c r="I70" s="26">
        <f t="shared" ref="I70:I118" si="6">E70-J70</f>
        <v>580</v>
      </c>
      <c r="J70" s="21">
        <v>0</v>
      </c>
      <c r="K70" s="53"/>
      <c r="L70" s="16"/>
    </row>
    <row r="71" spans="1:12">
      <c r="A71" s="16">
        <v>66</v>
      </c>
      <c r="B71" s="17" t="s">
        <v>698</v>
      </c>
      <c r="C71" s="17" t="s">
        <v>699</v>
      </c>
      <c r="D71" s="17" t="s">
        <v>20</v>
      </c>
      <c r="E71" s="28">
        <v>239</v>
      </c>
      <c r="F71" s="26">
        <v>232.61</v>
      </c>
      <c r="G71" s="22">
        <f>F71/E71</f>
        <v>0.97326359832636</v>
      </c>
      <c r="H71" s="21">
        <v>0</v>
      </c>
      <c r="I71" s="26">
        <f t="shared" si="6"/>
        <v>239</v>
      </c>
      <c r="J71" s="21">
        <v>0</v>
      </c>
      <c r="K71" s="53"/>
      <c r="L71" s="16" t="s">
        <v>21</v>
      </c>
    </row>
    <row r="72" spans="1:12">
      <c r="A72" s="16">
        <v>67</v>
      </c>
      <c r="B72" s="17" t="s">
        <v>700</v>
      </c>
      <c r="C72" s="17" t="s">
        <v>701</v>
      </c>
      <c r="D72" s="17" t="s">
        <v>20</v>
      </c>
      <c r="E72" s="28">
        <v>29</v>
      </c>
      <c r="F72" s="20">
        <v>0</v>
      </c>
      <c r="G72" s="21">
        <v>0</v>
      </c>
      <c r="H72" s="21">
        <v>0</v>
      </c>
      <c r="I72" s="26">
        <f t="shared" si="6"/>
        <v>29</v>
      </c>
      <c r="J72" s="21">
        <v>0</v>
      </c>
      <c r="K72" s="53"/>
      <c r="L72" s="16"/>
    </row>
    <row r="73" spans="1:12">
      <c r="A73" s="16">
        <v>68</v>
      </c>
      <c r="B73" s="17" t="s">
        <v>702</v>
      </c>
      <c r="C73" s="17" t="s">
        <v>703</v>
      </c>
      <c r="D73" s="17" t="s">
        <v>20</v>
      </c>
      <c r="E73" s="28">
        <v>113</v>
      </c>
      <c r="F73" s="26" t="s">
        <v>704</v>
      </c>
      <c r="G73" s="21">
        <v>0</v>
      </c>
      <c r="H73" s="21">
        <v>0</v>
      </c>
      <c r="I73" s="26">
        <f t="shared" si="6"/>
        <v>113</v>
      </c>
      <c r="J73" s="21">
        <v>0</v>
      </c>
      <c r="K73" s="53"/>
      <c r="L73" s="16"/>
    </row>
    <row r="74" spans="1:12">
      <c r="A74" s="16">
        <v>69</v>
      </c>
      <c r="B74" s="17" t="s">
        <v>705</v>
      </c>
      <c r="C74" s="17" t="s">
        <v>706</v>
      </c>
      <c r="D74" s="17" t="s">
        <v>20</v>
      </c>
      <c r="E74" s="28">
        <v>85.9</v>
      </c>
      <c r="F74" s="20">
        <v>0</v>
      </c>
      <c r="G74" s="21">
        <v>0</v>
      </c>
      <c r="H74" s="21">
        <v>0</v>
      </c>
      <c r="I74" s="26">
        <f t="shared" si="6"/>
        <v>85.9</v>
      </c>
      <c r="J74" s="21">
        <v>0</v>
      </c>
      <c r="K74" s="53"/>
      <c r="L74" s="16"/>
    </row>
    <row r="75" spans="1:12">
      <c r="A75" s="16">
        <v>70</v>
      </c>
      <c r="B75" s="17" t="s">
        <v>707</v>
      </c>
      <c r="C75" s="17" t="s">
        <v>708</v>
      </c>
      <c r="D75" s="17" t="s">
        <v>20</v>
      </c>
      <c r="E75" s="28">
        <v>85</v>
      </c>
      <c r="F75" s="20">
        <v>0</v>
      </c>
      <c r="G75" s="21">
        <v>0</v>
      </c>
      <c r="H75" s="21">
        <v>0</v>
      </c>
      <c r="I75" s="26">
        <f t="shared" si="6"/>
        <v>85</v>
      </c>
      <c r="J75" s="21">
        <v>0</v>
      </c>
      <c r="K75" s="53"/>
      <c r="L75" s="16"/>
    </row>
    <row r="76" spans="1:12">
      <c r="A76" s="16">
        <v>71</v>
      </c>
      <c r="B76" s="17" t="s">
        <v>709</v>
      </c>
      <c r="C76" s="17" t="s">
        <v>710</v>
      </c>
      <c r="D76" s="17" t="s">
        <v>20</v>
      </c>
      <c r="E76" s="28">
        <v>127</v>
      </c>
      <c r="F76" s="20">
        <v>0</v>
      </c>
      <c r="G76" s="21">
        <v>0</v>
      </c>
      <c r="H76" s="21">
        <v>0</v>
      </c>
      <c r="I76" s="26">
        <f t="shared" si="6"/>
        <v>127</v>
      </c>
      <c r="J76" s="21">
        <v>0</v>
      </c>
      <c r="K76" s="53"/>
      <c r="L76" s="16"/>
    </row>
    <row r="77" spans="1:12">
      <c r="A77" s="16">
        <v>72</v>
      </c>
      <c r="B77" s="17" t="s">
        <v>711</v>
      </c>
      <c r="C77" s="17" t="s">
        <v>712</v>
      </c>
      <c r="D77" s="17" t="s">
        <v>20</v>
      </c>
      <c r="E77" s="28">
        <v>57</v>
      </c>
      <c r="F77" s="20">
        <v>0</v>
      </c>
      <c r="G77" s="21">
        <v>0</v>
      </c>
      <c r="H77" s="21">
        <v>0</v>
      </c>
      <c r="I77" s="26">
        <f t="shared" si="6"/>
        <v>57</v>
      </c>
      <c r="J77" s="21">
        <v>0</v>
      </c>
      <c r="K77" s="53"/>
      <c r="L77" s="16"/>
    </row>
    <row r="78" spans="1:12">
      <c r="A78" s="16">
        <v>73</v>
      </c>
      <c r="B78" s="17" t="s">
        <v>713</v>
      </c>
      <c r="C78" s="17" t="s">
        <v>706</v>
      </c>
      <c r="D78" s="17" t="s">
        <v>20</v>
      </c>
      <c r="E78" s="28">
        <v>43</v>
      </c>
      <c r="F78" s="20">
        <v>0</v>
      </c>
      <c r="G78" s="21">
        <v>0</v>
      </c>
      <c r="H78" s="21">
        <v>0</v>
      </c>
      <c r="I78" s="26">
        <f t="shared" si="6"/>
        <v>43</v>
      </c>
      <c r="J78" s="21">
        <v>0</v>
      </c>
      <c r="K78" s="53"/>
      <c r="L78" s="16"/>
    </row>
    <row r="79" spans="1:12">
      <c r="A79" s="16">
        <v>74</v>
      </c>
      <c r="B79" s="17" t="s">
        <v>714</v>
      </c>
      <c r="C79" s="17" t="s">
        <v>703</v>
      </c>
      <c r="D79" s="17" t="s">
        <v>20</v>
      </c>
      <c r="E79" s="28">
        <v>110</v>
      </c>
      <c r="F79" s="20">
        <v>0</v>
      </c>
      <c r="G79" s="21">
        <v>0</v>
      </c>
      <c r="H79" s="21">
        <v>0</v>
      </c>
      <c r="I79" s="26">
        <f t="shared" si="6"/>
        <v>110</v>
      </c>
      <c r="J79" s="21">
        <v>0</v>
      </c>
      <c r="K79" s="53"/>
      <c r="L79" s="16"/>
    </row>
    <row r="80" spans="1:12">
      <c r="A80" s="16">
        <v>75</v>
      </c>
      <c r="B80" s="17" t="s">
        <v>715</v>
      </c>
      <c r="C80" s="17" t="s">
        <v>716</v>
      </c>
      <c r="D80" s="17" t="s">
        <v>20</v>
      </c>
      <c r="E80" s="28">
        <v>158</v>
      </c>
      <c r="F80" s="20">
        <v>0</v>
      </c>
      <c r="G80" s="21">
        <v>0</v>
      </c>
      <c r="H80" s="21">
        <v>0</v>
      </c>
      <c r="I80" s="26">
        <f t="shared" si="6"/>
        <v>158</v>
      </c>
      <c r="J80" s="21">
        <v>0</v>
      </c>
      <c r="K80" s="53"/>
      <c r="L80" s="16"/>
    </row>
    <row r="81" spans="1:12">
      <c r="A81" s="16">
        <v>76</v>
      </c>
      <c r="B81" s="17" t="s">
        <v>717</v>
      </c>
      <c r="C81" s="17" t="s">
        <v>701</v>
      </c>
      <c r="D81" s="17" t="s">
        <v>20</v>
      </c>
      <c r="E81" s="28">
        <v>127</v>
      </c>
      <c r="F81" s="20">
        <v>0</v>
      </c>
      <c r="G81" s="21">
        <v>0</v>
      </c>
      <c r="H81" s="21">
        <v>0</v>
      </c>
      <c r="I81" s="26">
        <f t="shared" si="6"/>
        <v>127</v>
      </c>
      <c r="J81" s="21">
        <v>0</v>
      </c>
      <c r="K81" s="53"/>
      <c r="L81" s="16"/>
    </row>
    <row r="82" spans="1:12">
      <c r="A82" s="16">
        <v>77</v>
      </c>
      <c r="B82" s="17" t="s">
        <v>718</v>
      </c>
      <c r="C82" s="17" t="s">
        <v>719</v>
      </c>
      <c r="D82" s="17" t="s">
        <v>20</v>
      </c>
      <c r="E82" s="28">
        <v>98</v>
      </c>
      <c r="F82" s="26">
        <v>94.22</v>
      </c>
      <c r="G82" s="22">
        <f t="shared" ref="G82:G89" si="7">F82/E82</f>
        <v>0.961428571428571</v>
      </c>
      <c r="H82" s="21">
        <v>0</v>
      </c>
      <c r="I82" s="26">
        <f t="shared" si="6"/>
        <v>98</v>
      </c>
      <c r="J82" s="21">
        <v>0</v>
      </c>
      <c r="K82" s="53"/>
      <c r="L82" s="16" t="s">
        <v>21</v>
      </c>
    </row>
    <row r="83" spans="1:12">
      <c r="A83" s="16">
        <v>78</v>
      </c>
      <c r="B83" s="17" t="s">
        <v>720</v>
      </c>
      <c r="C83" s="17" t="s">
        <v>721</v>
      </c>
      <c r="D83" s="17" t="s">
        <v>20</v>
      </c>
      <c r="E83" s="28">
        <v>92</v>
      </c>
      <c r="F83" s="20">
        <v>0</v>
      </c>
      <c r="G83" s="21">
        <v>0</v>
      </c>
      <c r="H83" s="21">
        <v>0</v>
      </c>
      <c r="I83" s="26">
        <f t="shared" si="6"/>
        <v>92</v>
      </c>
      <c r="J83" s="21">
        <v>0</v>
      </c>
      <c r="K83" s="53"/>
      <c r="L83" s="16"/>
    </row>
    <row r="84" spans="1:12">
      <c r="A84" s="16">
        <v>79</v>
      </c>
      <c r="B84" s="17" t="s">
        <v>722</v>
      </c>
      <c r="C84" s="17" t="s">
        <v>721</v>
      </c>
      <c r="D84" s="17" t="s">
        <v>20</v>
      </c>
      <c r="E84" s="28">
        <v>116</v>
      </c>
      <c r="F84" s="20">
        <v>0</v>
      </c>
      <c r="G84" s="21">
        <v>0</v>
      </c>
      <c r="H84" s="21">
        <v>0</v>
      </c>
      <c r="I84" s="26">
        <f t="shared" si="6"/>
        <v>116</v>
      </c>
      <c r="J84" s="21">
        <v>0</v>
      </c>
      <c r="K84" s="53"/>
      <c r="L84" s="16"/>
    </row>
    <row r="85" spans="1:12">
      <c r="A85" s="16">
        <v>80</v>
      </c>
      <c r="B85" s="17" t="s">
        <v>723</v>
      </c>
      <c r="C85" s="17" t="s">
        <v>724</v>
      </c>
      <c r="D85" s="17" t="s">
        <v>20</v>
      </c>
      <c r="E85" s="28">
        <v>305</v>
      </c>
      <c r="F85" s="26">
        <v>276.57</v>
      </c>
      <c r="G85" s="22">
        <f t="shared" si="7"/>
        <v>0.906786885245902</v>
      </c>
      <c r="H85" s="21">
        <v>0</v>
      </c>
      <c r="I85" s="26">
        <f t="shared" si="6"/>
        <v>305</v>
      </c>
      <c r="J85" s="21">
        <v>0</v>
      </c>
      <c r="K85" s="53"/>
      <c r="L85" s="16" t="s">
        <v>21</v>
      </c>
    </row>
    <row r="86" spans="1:12">
      <c r="A86" s="16">
        <v>81</v>
      </c>
      <c r="B86" s="17" t="s">
        <v>600</v>
      </c>
      <c r="C86" s="17" t="s">
        <v>725</v>
      </c>
      <c r="D86" s="17" t="s">
        <v>20</v>
      </c>
      <c r="E86" s="28">
        <v>451.2</v>
      </c>
      <c r="F86" s="26">
        <v>433.12</v>
      </c>
      <c r="G86" s="22">
        <f t="shared" si="7"/>
        <v>0.959929078014184</v>
      </c>
      <c r="H86" s="21">
        <v>0</v>
      </c>
      <c r="I86" s="26">
        <f t="shared" si="6"/>
        <v>451.2</v>
      </c>
      <c r="J86" s="21">
        <v>0</v>
      </c>
      <c r="K86" s="53"/>
      <c r="L86" s="16" t="s">
        <v>21</v>
      </c>
    </row>
    <row r="87" ht="24" spans="1:12">
      <c r="A87" s="16">
        <v>82</v>
      </c>
      <c r="B87" s="17" t="s">
        <v>726</v>
      </c>
      <c r="C87" s="17" t="s">
        <v>727</v>
      </c>
      <c r="D87" s="17" t="s">
        <v>20</v>
      </c>
      <c r="E87" s="28">
        <v>803</v>
      </c>
      <c r="F87" s="26">
        <v>506.04</v>
      </c>
      <c r="G87" s="22">
        <f t="shared" si="7"/>
        <v>0.630186799501868</v>
      </c>
      <c r="H87" s="21">
        <v>0</v>
      </c>
      <c r="I87" s="26">
        <f t="shared" si="6"/>
        <v>803</v>
      </c>
      <c r="J87" s="21">
        <v>0</v>
      </c>
      <c r="K87" s="53"/>
      <c r="L87" s="16" t="s">
        <v>21</v>
      </c>
    </row>
    <row r="88" spans="1:12">
      <c r="A88" s="16">
        <v>83</v>
      </c>
      <c r="B88" s="17" t="s">
        <v>661</v>
      </c>
      <c r="C88" s="17" t="s">
        <v>728</v>
      </c>
      <c r="D88" s="17" t="s">
        <v>20</v>
      </c>
      <c r="E88" s="28">
        <v>548</v>
      </c>
      <c r="F88" s="26">
        <v>515.88</v>
      </c>
      <c r="G88" s="22">
        <f t="shared" si="7"/>
        <v>0.941386861313869</v>
      </c>
      <c r="H88" s="21">
        <v>0</v>
      </c>
      <c r="I88" s="26">
        <f t="shared" si="6"/>
        <v>548</v>
      </c>
      <c r="J88" s="21">
        <v>0</v>
      </c>
      <c r="K88" s="53"/>
      <c r="L88" s="16" t="s">
        <v>21</v>
      </c>
    </row>
    <row r="89" spans="1:12">
      <c r="A89" s="16">
        <v>84</v>
      </c>
      <c r="B89" s="17" t="s">
        <v>729</v>
      </c>
      <c r="C89" s="17" t="s">
        <v>730</v>
      </c>
      <c r="D89" s="17" t="s">
        <v>20</v>
      </c>
      <c r="E89" s="28">
        <v>202</v>
      </c>
      <c r="F89" s="26">
        <v>197.39</v>
      </c>
      <c r="G89" s="22">
        <f t="shared" si="7"/>
        <v>0.977178217821782</v>
      </c>
      <c r="H89" s="21">
        <v>0</v>
      </c>
      <c r="I89" s="26">
        <f t="shared" si="6"/>
        <v>202</v>
      </c>
      <c r="J89" s="21">
        <v>0</v>
      </c>
      <c r="K89" s="53"/>
      <c r="L89" s="16" t="s">
        <v>21</v>
      </c>
    </row>
    <row r="90" spans="1:12">
      <c r="A90" s="16">
        <v>85</v>
      </c>
      <c r="B90" s="17" t="s">
        <v>731</v>
      </c>
      <c r="C90" s="17" t="s">
        <v>732</v>
      </c>
      <c r="D90" s="17" t="s">
        <v>20</v>
      </c>
      <c r="E90" s="28">
        <v>210</v>
      </c>
      <c r="F90" s="26">
        <v>210</v>
      </c>
      <c r="G90" s="21">
        <v>0</v>
      </c>
      <c r="H90" s="22">
        <f>F90/E90</f>
        <v>1</v>
      </c>
      <c r="I90" s="26">
        <f t="shared" si="6"/>
        <v>210</v>
      </c>
      <c r="J90" s="21">
        <v>0</v>
      </c>
      <c r="K90" s="53"/>
      <c r="L90" s="16" t="s">
        <v>36</v>
      </c>
    </row>
    <row r="91" spans="1:12">
      <c r="A91" s="16">
        <v>86</v>
      </c>
      <c r="B91" s="17" t="s">
        <v>733</v>
      </c>
      <c r="C91" s="17" t="s">
        <v>730</v>
      </c>
      <c r="D91" s="17" t="s">
        <v>20</v>
      </c>
      <c r="E91" s="28">
        <v>124</v>
      </c>
      <c r="F91" s="20">
        <v>0</v>
      </c>
      <c r="G91" s="21">
        <v>0</v>
      </c>
      <c r="H91" s="21">
        <v>0</v>
      </c>
      <c r="I91" s="26">
        <f t="shared" si="6"/>
        <v>124</v>
      </c>
      <c r="J91" s="21">
        <v>0</v>
      </c>
      <c r="K91" s="53"/>
      <c r="L91" s="16"/>
    </row>
    <row r="92" spans="1:12">
      <c r="A92" s="16">
        <v>87</v>
      </c>
      <c r="B92" s="17" t="s">
        <v>734</v>
      </c>
      <c r="C92" s="17" t="s">
        <v>735</v>
      </c>
      <c r="D92" s="17" t="s">
        <v>20</v>
      </c>
      <c r="E92" s="28">
        <v>51</v>
      </c>
      <c r="F92" s="20">
        <v>0</v>
      </c>
      <c r="G92" s="21">
        <v>0</v>
      </c>
      <c r="H92" s="21">
        <v>0</v>
      </c>
      <c r="I92" s="26">
        <f t="shared" si="6"/>
        <v>51</v>
      </c>
      <c r="J92" s="21">
        <v>0</v>
      </c>
      <c r="K92" s="53"/>
      <c r="L92" s="16"/>
    </row>
    <row r="93" spans="1:12">
      <c r="A93" s="16">
        <v>88</v>
      </c>
      <c r="B93" s="17" t="s">
        <v>736</v>
      </c>
      <c r="C93" s="17" t="s">
        <v>737</v>
      </c>
      <c r="D93" s="17" t="s">
        <v>20</v>
      </c>
      <c r="E93" s="28">
        <v>97</v>
      </c>
      <c r="F93" s="20">
        <v>0</v>
      </c>
      <c r="G93" s="21">
        <v>0</v>
      </c>
      <c r="H93" s="21">
        <v>0</v>
      </c>
      <c r="I93" s="26">
        <f t="shared" si="6"/>
        <v>97</v>
      </c>
      <c r="J93" s="21">
        <v>0</v>
      </c>
      <c r="K93" s="53"/>
      <c r="L93" s="16"/>
    </row>
    <row r="94" spans="1:12">
      <c r="A94" s="16">
        <v>89</v>
      </c>
      <c r="B94" s="17" t="s">
        <v>738</v>
      </c>
      <c r="C94" s="17" t="s">
        <v>739</v>
      </c>
      <c r="D94" s="17" t="s">
        <v>20</v>
      </c>
      <c r="E94" s="28">
        <v>268</v>
      </c>
      <c r="F94" s="26">
        <v>268</v>
      </c>
      <c r="G94" s="21">
        <v>0</v>
      </c>
      <c r="H94" s="22">
        <f>F94/E94</f>
        <v>1</v>
      </c>
      <c r="I94" s="26">
        <f t="shared" si="6"/>
        <v>268</v>
      </c>
      <c r="J94" s="21">
        <v>0</v>
      </c>
      <c r="K94" s="53"/>
      <c r="L94" s="16" t="s">
        <v>36</v>
      </c>
    </row>
    <row r="95" ht="24" spans="1:12">
      <c r="A95" s="16">
        <v>90</v>
      </c>
      <c r="B95" s="17" t="s">
        <v>740</v>
      </c>
      <c r="C95" s="17" t="s">
        <v>728</v>
      </c>
      <c r="D95" s="17" t="s">
        <v>20</v>
      </c>
      <c r="E95" s="28">
        <v>51</v>
      </c>
      <c r="F95" s="20">
        <v>0</v>
      </c>
      <c r="G95" s="21">
        <v>0</v>
      </c>
      <c r="H95" s="21">
        <v>0</v>
      </c>
      <c r="I95" s="26">
        <f t="shared" si="6"/>
        <v>51</v>
      </c>
      <c r="J95" s="21">
        <v>0</v>
      </c>
      <c r="K95" s="53"/>
      <c r="L95" s="16"/>
    </row>
    <row r="96" ht="24" spans="1:12">
      <c r="A96" s="16">
        <v>91</v>
      </c>
      <c r="B96" s="17" t="s">
        <v>741</v>
      </c>
      <c r="C96" s="17" t="s">
        <v>742</v>
      </c>
      <c r="D96" s="17" t="s">
        <v>20</v>
      </c>
      <c r="E96" s="28">
        <v>3365.22</v>
      </c>
      <c r="F96" s="26">
        <v>1601.72</v>
      </c>
      <c r="G96" s="22">
        <f>F96/E96</f>
        <v>0.475962938530022</v>
      </c>
      <c r="H96" s="21">
        <v>0</v>
      </c>
      <c r="I96" s="26">
        <f t="shared" si="6"/>
        <v>2895</v>
      </c>
      <c r="J96" s="52">
        <v>470.22</v>
      </c>
      <c r="K96" s="53" t="s">
        <v>66</v>
      </c>
      <c r="L96" s="16" t="s">
        <v>21</v>
      </c>
    </row>
    <row r="97" ht="24" spans="1:12">
      <c r="A97" s="16">
        <v>92</v>
      </c>
      <c r="B97" s="17" t="s">
        <v>743</v>
      </c>
      <c r="C97" s="17" t="s">
        <v>744</v>
      </c>
      <c r="D97" s="17" t="s">
        <v>20</v>
      </c>
      <c r="E97" s="28">
        <v>131</v>
      </c>
      <c r="F97" s="20">
        <v>0</v>
      </c>
      <c r="G97" s="21">
        <v>0</v>
      </c>
      <c r="H97" s="21">
        <v>0</v>
      </c>
      <c r="I97" s="26">
        <f t="shared" si="6"/>
        <v>131</v>
      </c>
      <c r="J97" s="21">
        <v>0</v>
      </c>
      <c r="K97" s="53"/>
      <c r="L97" s="16"/>
    </row>
    <row r="98" spans="1:12">
      <c r="A98" s="16">
        <v>93</v>
      </c>
      <c r="B98" s="17" t="s">
        <v>745</v>
      </c>
      <c r="C98" s="17" t="s">
        <v>746</v>
      </c>
      <c r="D98" s="17" t="s">
        <v>20</v>
      </c>
      <c r="E98" s="28">
        <v>163</v>
      </c>
      <c r="F98" s="20">
        <v>0</v>
      </c>
      <c r="G98" s="21">
        <v>0</v>
      </c>
      <c r="H98" s="21">
        <v>0</v>
      </c>
      <c r="I98" s="26">
        <f t="shared" si="6"/>
        <v>163</v>
      </c>
      <c r="J98" s="21">
        <v>0</v>
      </c>
      <c r="K98" s="53"/>
      <c r="L98" s="16"/>
    </row>
    <row r="99" spans="1:12">
      <c r="A99" s="16">
        <v>94</v>
      </c>
      <c r="B99" s="17" t="s">
        <v>747</v>
      </c>
      <c r="C99" s="17" t="s">
        <v>748</v>
      </c>
      <c r="D99" s="17" t="s">
        <v>20</v>
      </c>
      <c r="E99" s="28">
        <v>70</v>
      </c>
      <c r="F99" s="20">
        <v>0</v>
      </c>
      <c r="G99" s="21">
        <v>0</v>
      </c>
      <c r="H99" s="21">
        <v>0</v>
      </c>
      <c r="I99" s="26">
        <f t="shared" si="6"/>
        <v>70</v>
      </c>
      <c r="J99" s="21">
        <v>0</v>
      </c>
      <c r="K99" s="53"/>
      <c r="L99" s="16"/>
    </row>
    <row r="100" spans="1:12">
      <c r="A100" s="16">
        <v>95</v>
      </c>
      <c r="B100" s="17" t="s">
        <v>734</v>
      </c>
      <c r="C100" s="17" t="s">
        <v>749</v>
      </c>
      <c r="D100" s="17" t="s">
        <v>20</v>
      </c>
      <c r="E100" s="28">
        <v>307</v>
      </c>
      <c r="F100" s="20">
        <v>0</v>
      </c>
      <c r="G100" s="21">
        <v>0</v>
      </c>
      <c r="H100" s="21">
        <v>0</v>
      </c>
      <c r="I100" s="26">
        <f t="shared" si="6"/>
        <v>307</v>
      </c>
      <c r="J100" s="21">
        <v>0</v>
      </c>
      <c r="K100" s="53"/>
      <c r="L100" s="16"/>
    </row>
    <row r="101" spans="1:12">
      <c r="A101" s="16">
        <v>96</v>
      </c>
      <c r="B101" s="17" t="s">
        <v>750</v>
      </c>
      <c r="C101" s="17" t="s">
        <v>751</v>
      </c>
      <c r="D101" s="17" t="s">
        <v>20</v>
      </c>
      <c r="E101" s="28">
        <v>113</v>
      </c>
      <c r="F101" s="20">
        <v>0</v>
      </c>
      <c r="G101" s="21">
        <v>0</v>
      </c>
      <c r="H101" s="21">
        <v>0</v>
      </c>
      <c r="I101" s="26">
        <f t="shared" si="6"/>
        <v>113</v>
      </c>
      <c r="J101" s="21">
        <v>0</v>
      </c>
      <c r="K101" s="53"/>
      <c r="L101" s="16"/>
    </row>
    <row r="102" spans="1:12">
      <c r="A102" s="16">
        <v>97</v>
      </c>
      <c r="B102" s="17" t="s">
        <v>752</v>
      </c>
      <c r="C102" s="17" t="s">
        <v>753</v>
      </c>
      <c r="D102" s="17" t="s">
        <v>20</v>
      </c>
      <c r="E102" s="28">
        <v>182</v>
      </c>
      <c r="F102" s="20">
        <v>0</v>
      </c>
      <c r="G102" s="21">
        <v>0</v>
      </c>
      <c r="H102" s="21">
        <v>0</v>
      </c>
      <c r="I102" s="26">
        <f t="shared" si="6"/>
        <v>182</v>
      </c>
      <c r="J102" s="21">
        <v>0</v>
      </c>
      <c r="K102" s="53"/>
      <c r="L102" s="16"/>
    </row>
    <row r="103" spans="1:12">
      <c r="A103" s="16">
        <v>98</v>
      </c>
      <c r="B103" s="17" t="s">
        <v>621</v>
      </c>
      <c r="C103" s="17" t="s">
        <v>754</v>
      </c>
      <c r="D103" s="17" t="s">
        <v>20</v>
      </c>
      <c r="E103" s="28">
        <v>396.75</v>
      </c>
      <c r="F103" s="26">
        <v>178.4</v>
      </c>
      <c r="G103" s="22">
        <f t="shared" ref="G103:G108" si="8">F103/E103</f>
        <v>0.449653434152489</v>
      </c>
      <c r="H103" s="21">
        <v>0</v>
      </c>
      <c r="I103" s="26">
        <f t="shared" si="6"/>
        <v>396.75</v>
      </c>
      <c r="J103" s="21">
        <v>0</v>
      </c>
      <c r="K103" s="53"/>
      <c r="L103" s="16" t="s">
        <v>21</v>
      </c>
    </row>
    <row r="104" spans="1:12">
      <c r="A104" s="16">
        <v>99</v>
      </c>
      <c r="B104" s="17" t="s">
        <v>755</v>
      </c>
      <c r="C104" s="17" t="s">
        <v>756</v>
      </c>
      <c r="D104" s="17" t="s">
        <v>20</v>
      </c>
      <c r="E104" s="28">
        <v>342.35</v>
      </c>
      <c r="F104" s="26">
        <v>329.14</v>
      </c>
      <c r="G104" s="22">
        <f t="shared" si="8"/>
        <v>0.961413757850153</v>
      </c>
      <c r="H104" s="21">
        <v>0</v>
      </c>
      <c r="I104" s="26">
        <f t="shared" si="6"/>
        <v>342.35</v>
      </c>
      <c r="J104" s="21">
        <v>0</v>
      </c>
      <c r="K104" s="53"/>
      <c r="L104" s="16" t="s">
        <v>21</v>
      </c>
    </row>
    <row r="105" spans="1:12">
      <c r="A105" s="16">
        <v>100</v>
      </c>
      <c r="B105" s="17" t="s">
        <v>757</v>
      </c>
      <c r="C105" s="17" t="s">
        <v>758</v>
      </c>
      <c r="D105" s="17" t="s">
        <v>20</v>
      </c>
      <c r="E105" s="28">
        <v>68.2</v>
      </c>
      <c r="F105" s="20">
        <v>0</v>
      </c>
      <c r="G105" s="21">
        <v>0</v>
      </c>
      <c r="H105" s="21">
        <v>0</v>
      </c>
      <c r="I105" s="26">
        <f t="shared" si="6"/>
        <v>68.2</v>
      </c>
      <c r="J105" s="21">
        <v>0</v>
      </c>
      <c r="K105" s="53"/>
      <c r="L105" s="16"/>
    </row>
    <row r="106" ht="24" spans="1:12">
      <c r="A106" s="16">
        <v>101</v>
      </c>
      <c r="B106" s="17" t="s">
        <v>759</v>
      </c>
      <c r="C106" s="17" t="s">
        <v>760</v>
      </c>
      <c r="D106" s="17" t="s">
        <v>20</v>
      </c>
      <c r="E106" s="28">
        <v>197.15</v>
      </c>
      <c r="F106" s="26">
        <v>77.51</v>
      </c>
      <c r="G106" s="22">
        <f t="shared" si="8"/>
        <v>0.393152422013695</v>
      </c>
      <c r="H106" s="21">
        <v>0</v>
      </c>
      <c r="I106" s="26">
        <f t="shared" si="6"/>
        <v>197.15</v>
      </c>
      <c r="J106" s="21">
        <v>0</v>
      </c>
      <c r="K106" s="53"/>
      <c r="L106" s="16" t="s">
        <v>21</v>
      </c>
    </row>
    <row r="107" ht="24" spans="1:12">
      <c r="A107" s="16">
        <v>102</v>
      </c>
      <c r="B107" s="17" t="s">
        <v>761</v>
      </c>
      <c r="C107" s="17" t="s">
        <v>762</v>
      </c>
      <c r="D107" s="17" t="s">
        <v>20</v>
      </c>
      <c r="E107" s="28">
        <v>208.9</v>
      </c>
      <c r="F107" s="26">
        <v>118.79</v>
      </c>
      <c r="G107" s="22">
        <f t="shared" si="8"/>
        <v>0.568645284825275</v>
      </c>
      <c r="H107" s="21">
        <v>0</v>
      </c>
      <c r="I107" s="26">
        <f t="shared" si="6"/>
        <v>208.9</v>
      </c>
      <c r="J107" s="21">
        <v>0</v>
      </c>
      <c r="K107" s="53"/>
      <c r="L107" s="16" t="s">
        <v>21</v>
      </c>
    </row>
    <row r="108" spans="1:12">
      <c r="A108" s="16">
        <v>103</v>
      </c>
      <c r="B108" s="17" t="s">
        <v>615</v>
      </c>
      <c r="C108" s="17" t="s">
        <v>763</v>
      </c>
      <c r="D108" s="17" t="s">
        <v>20</v>
      </c>
      <c r="E108" s="28">
        <v>214.7</v>
      </c>
      <c r="F108" s="26">
        <v>163.2</v>
      </c>
      <c r="G108" s="22">
        <f t="shared" si="8"/>
        <v>0.760130414531905</v>
      </c>
      <c r="H108" s="21">
        <v>0</v>
      </c>
      <c r="I108" s="26">
        <f t="shared" si="6"/>
        <v>163.2</v>
      </c>
      <c r="J108" s="52">
        <v>51.5</v>
      </c>
      <c r="K108" s="53" t="s">
        <v>66</v>
      </c>
      <c r="L108" s="16" t="s">
        <v>21</v>
      </c>
    </row>
    <row r="109" spans="1:12">
      <c r="A109" s="16">
        <v>104</v>
      </c>
      <c r="B109" s="17" t="s">
        <v>307</v>
      </c>
      <c r="C109" s="17" t="s">
        <v>764</v>
      </c>
      <c r="D109" s="17" t="s">
        <v>20</v>
      </c>
      <c r="E109" s="28">
        <v>62.7</v>
      </c>
      <c r="F109" s="20">
        <v>0</v>
      </c>
      <c r="G109" s="21">
        <v>0</v>
      </c>
      <c r="H109" s="21">
        <v>0</v>
      </c>
      <c r="I109" s="26">
        <f t="shared" si="6"/>
        <v>62.7</v>
      </c>
      <c r="J109" s="21">
        <v>0</v>
      </c>
      <c r="K109" s="53"/>
      <c r="L109" s="16"/>
    </row>
    <row r="110" ht="24" spans="1:12">
      <c r="A110" s="16">
        <v>105</v>
      </c>
      <c r="B110" s="17" t="s">
        <v>765</v>
      </c>
      <c r="C110" s="17" t="s">
        <v>766</v>
      </c>
      <c r="D110" s="17" t="s">
        <v>20</v>
      </c>
      <c r="E110" s="28">
        <v>58.69</v>
      </c>
      <c r="F110" s="20">
        <v>0</v>
      </c>
      <c r="G110" s="21">
        <v>0</v>
      </c>
      <c r="H110" s="21">
        <v>0</v>
      </c>
      <c r="I110" s="26">
        <f t="shared" si="6"/>
        <v>51.53</v>
      </c>
      <c r="J110" s="52">
        <v>7.16</v>
      </c>
      <c r="K110" s="17" t="s">
        <v>767</v>
      </c>
      <c r="L110" s="16"/>
    </row>
    <row r="111" spans="1:12">
      <c r="A111" s="16">
        <v>106</v>
      </c>
      <c r="B111" s="17" t="s">
        <v>768</v>
      </c>
      <c r="C111" s="17" t="s">
        <v>766</v>
      </c>
      <c r="D111" s="17" t="s">
        <v>20</v>
      </c>
      <c r="E111" s="28">
        <v>138.06</v>
      </c>
      <c r="F111" s="20">
        <v>0</v>
      </c>
      <c r="G111" s="21">
        <v>0</v>
      </c>
      <c r="H111" s="21">
        <v>0</v>
      </c>
      <c r="I111" s="26">
        <f t="shared" si="6"/>
        <v>115.8</v>
      </c>
      <c r="J111" s="52">
        <v>22.26</v>
      </c>
      <c r="K111" s="53" t="s">
        <v>66</v>
      </c>
      <c r="L111" s="16"/>
    </row>
    <row r="112" spans="1:12">
      <c r="A112" s="16">
        <v>107</v>
      </c>
      <c r="B112" s="17" t="s">
        <v>769</v>
      </c>
      <c r="C112" s="17" t="s">
        <v>770</v>
      </c>
      <c r="D112" s="17" t="s">
        <v>20</v>
      </c>
      <c r="E112" s="28">
        <v>470</v>
      </c>
      <c r="F112" s="26">
        <v>421.95</v>
      </c>
      <c r="G112" s="22">
        <f t="shared" ref="G112:G117" si="9">F112/E112</f>
        <v>0.897765957446809</v>
      </c>
      <c r="H112" s="21">
        <v>0</v>
      </c>
      <c r="I112" s="26">
        <f t="shared" si="6"/>
        <v>470</v>
      </c>
      <c r="J112" s="21">
        <v>0</v>
      </c>
      <c r="K112" s="53"/>
      <c r="L112" s="16" t="s">
        <v>21</v>
      </c>
    </row>
    <row r="113" spans="1:12">
      <c r="A113" s="16">
        <v>108</v>
      </c>
      <c r="B113" s="17" t="s">
        <v>771</v>
      </c>
      <c r="C113" s="17" t="s">
        <v>772</v>
      </c>
      <c r="D113" s="17" t="s">
        <v>20</v>
      </c>
      <c r="E113" s="28">
        <v>256</v>
      </c>
      <c r="F113" s="20">
        <v>0</v>
      </c>
      <c r="G113" s="21">
        <v>0</v>
      </c>
      <c r="H113" s="21">
        <v>0</v>
      </c>
      <c r="I113" s="26">
        <f t="shared" si="6"/>
        <v>256</v>
      </c>
      <c r="J113" s="21">
        <v>0</v>
      </c>
      <c r="K113" s="53"/>
      <c r="L113" s="16"/>
    </row>
    <row r="114" ht="24" spans="1:12">
      <c r="A114" s="16">
        <v>109</v>
      </c>
      <c r="B114" s="25" t="s">
        <v>773</v>
      </c>
      <c r="C114" s="17" t="s">
        <v>774</v>
      </c>
      <c r="D114" s="17" t="s">
        <v>20</v>
      </c>
      <c r="E114" s="28">
        <v>693</v>
      </c>
      <c r="F114" s="26">
        <v>693</v>
      </c>
      <c r="G114" s="22">
        <f t="shared" si="9"/>
        <v>1</v>
      </c>
      <c r="H114" s="21">
        <v>0</v>
      </c>
      <c r="I114" s="26">
        <f t="shared" si="6"/>
        <v>693</v>
      </c>
      <c r="J114" s="21">
        <v>0</v>
      </c>
      <c r="K114" s="53"/>
      <c r="L114" s="16" t="s">
        <v>21</v>
      </c>
    </row>
    <row r="115" ht="24" spans="1:12">
      <c r="A115" s="16">
        <v>110</v>
      </c>
      <c r="B115" s="17" t="s">
        <v>775</v>
      </c>
      <c r="C115" s="17" t="s">
        <v>776</v>
      </c>
      <c r="D115" s="17" t="s">
        <v>20</v>
      </c>
      <c r="E115" s="28">
        <v>457</v>
      </c>
      <c r="F115" s="20">
        <v>0</v>
      </c>
      <c r="G115" s="21">
        <v>0</v>
      </c>
      <c r="H115" s="21">
        <v>0</v>
      </c>
      <c r="I115" s="26">
        <f t="shared" si="6"/>
        <v>457</v>
      </c>
      <c r="J115" s="21">
        <v>0</v>
      </c>
      <c r="K115" s="53"/>
      <c r="L115" s="16"/>
    </row>
    <row r="116" ht="24" spans="1:12">
      <c r="A116" s="16">
        <v>111</v>
      </c>
      <c r="B116" s="17" t="s">
        <v>777</v>
      </c>
      <c r="C116" s="17" t="s">
        <v>778</v>
      </c>
      <c r="D116" s="17" t="s">
        <v>20</v>
      </c>
      <c r="E116" s="28">
        <v>154</v>
      </c>
      <c r="F116" s="26">
        <v>154</v>
      </c>
      <c r="G116" s="21">
        <v>0</v>
      </c>
      <c r="H116" s="22">
        <f>F116/E116</f>
        <v>1</v>
      </c>
      <c r="I116" s="26">
        <f t="shared" si="6"/>
        <v>154</v>
      </c>
      <c r="J116" s="21">
        <v>0</v>
      </c>
      <c r="K116" s="53"/>
      <c r="L116" s="16" t="s">
        <v>36</v>
      </c>
    </row>
    <row r="117" spans="1:12">
      <c r="A117" s="16">
        <v>112</v>
      </c>
      <c r="B117" s="17" t="s">
        <v>779</v>
      </c>
      <c r="C117" s="17" t="s">
        <v>780</v>
      </c>
      <c r="D117" s="17" t="s">
        <v>20</v>
      </c>
      <c r="E117" s="28">
        <v>418</v>
      </c>
      <c r="F117" s="26">
        <v>310.89</v>
      </c>
      <c r="G117" s="22">
        <f t="shared" si="9"/>
        <v>0.743755980861244</v>
      </c>
      <c r="H117" s="21">
        <v>0</v>
      </c>
      <c r="I117" s="26">
        <f t="shared" si="6"/>
        <v>418</v>
      </c>
      <c r="J117" s="21">
        <v>0</v>
      </c>
      <c r="K117" s="53"/>
      <c r="L117" s="16" t="s">
        <v>21</v>
      </c>
    </row>
    <row r="118" ht="24" spans="1:12">
      <c r="A118" s="16">
        <v>113</v>
      </c>
      <c r="B118" s="36" t="s">
        <v>781</v>
      </c>
      <c r="C118" s="17" t="s">
        <v>782</v>
      </c>
      <c r="D118" s="17" t="s">
        <v>20</v>
      </c>
      <c r="E118" s="28">
        <v>110</v>
      </c>
      <c r="F118" s="20">
        <v>0</v>
      </c>
      <c r="G118" s="21">
        <v>0</v>
      </c>
      <c r="H118" s="21">
        <v>0</v>
      </c>
      <c r="I118" s="26">
        <f t="shared" si="6"/>
        <v>110</v>
      </c>
      <c r="J118" s="21">
        <v>0</v>
      </c>
      <c r="K118" s="53"/>
      <c r="L118" s="16"/>
    </row>
    <row r="119" spans="1:12">
      <c r="A119" s="29" t="s">
        <v>119</v>
      </c>
      <c r="B119" s="30"/>
      <c r="C119" s="31"/>
      <c r="D119" s="31"/>
      <c r="E119" s="33">
        <f t="shared" ref="E119:J119" si="10">SUM(E6:E118)</f>
        <v>28302.82</v>
      </c>
      <c r="F119" s="33">
        <f t="shared" si="10"/>
        <v>15076.33</v>
      </c>
      <c r="G119" s="34">
        <f>(F117+F114+F112+F108+F107+F106+F104+F103+F96+F89+F88+F87+F86+F85+F82+F71+F67+F61+F57+F53+F52+F50+F48+F45+F44+F42+F41+F36+F33+F32+F19+F18+F15+F14+F12+F11+F10+F8+F6)/E119</f>
        <v>0.451062120311686</v>
      </c>
      <c r="H119" s="34">
        <f>(F22+F25+F43+F51+F56+F62+F90+F94+F116)/E119</f>
        <v>0.081617308805271</v>
      </c>
      <c r="I119" s="33">
        <f t="shared" si="10"/>
        <v>27596.26</v>
      </c>
      <c r="J119" s="33">
        <f t="shared" si="10"/>
        <v>706.56</v>
      </c>
      <c r="K119" s="56"/>
      <c r="L119" s="57"/>
    </row>
    <row r="120" ht="24" spans="1:12">
      <c r="A120" s="38">
        <v>1</v>
      </c>
      <c r="B120" s="17" t="s">
        <v>741</v>
      </c>
      <c r="C120" s="17" t="s">
        <v>783</v>
      </c>
      <c r="D120" s="17" t="s">
        <v>120</v>
      </c>
      <c r="E120" s="19">
        <v>282.51</v>
      </c>
      <c r="F120" s="20">
        <v>156.23</v>
      </c>
      <c r="G120" s="22">
        <f>F120/E120</f>
        <v>0.553006973204488</v>
      </c>
      <c r="H120" s="21">
        <v>0</v>
      </c>
      <c r="I120" s="26">
        <f>E120-J120</f>
        <v>282.51</v>
      </c>
      <c r="J120" s="21">
        <v>0</v>
      </c>
      <c r="K120" s="53"/>
      <c r="L120" s="16" t="s">
        <v>21</v>
      </c>
    </row>
    <row r="121" ht="24" spans="1:12">
      <c r="A121" s="68">
        <v>2</v>
      </c>
      <c r="B121" s="17" t="s">
        <v>773</v>
      </c>
      <c r="C121" s="17" t="s">
        <v>774</v>
      </c>
      <c r="D121" s="17" t="s">
        <v>120</v>
      </c>
      <c r="E121" s="37">
        <v>152</v>
      </c>
      <c r="F121" s="37">
        <v>152</v>
      </c>
      <c r="G121" s="22">
        <f>F121/E121</f>
        <v>1</v>
      </c>
      <c r="H121" s="21">
        <v>0</v>
      </c>
      <c r="I121" s="37">
        <v>152</v>
      </c>
      <c r="J121" s="21">
        <v>0</v>
      </c>
      <c r="K121" s="56"/>
      <c r="L121" s="50" t="s">
        <v>21</v>
      </c>
    </row>
    <row r="122" spans="1:12">
      <c r="A122" s="44" t="s">
        <v>119</v>
      </c>
      <c r="B122" s="66"/>
      <c r="C122" s="41"/>
      <c r="D122" s="41"/>
      <c r="E122" s="42">
        <f t="shared" ref="E122:I122" si="11">SUM(E120:E121)</f>
        <v>434.51</v>
      </c>
      <c r="F122" s="42">
        <f t="shared" si="11"/>
        <v>308.23</v>
      </c>
      <c r="G122" s="34">
        <f>(F121+F120)/E122</f>
        <v>0.709373777358404</v>
      </c>
      <c r="H122" s="43">
        <v>0</v>
      </c>
      <c r="I122" s="42">
        <f t="shared" si="11"/>
        <v>434.51</v>
      </c>
      <c r="J122" s="42">
        <f>SUM(J120:J120)</f>
        <v>0</v>
      </c>
      <c r="K122" s="56"/>
      <c r="L122" s="56"/>
    </row>
    <row r="123" spans="1:12">
      <c r="A123" s="44" t="s">
        <v>125</v>
      </c>
      <c r="B123" s="45"/>
      <c r="C123" s="41"/>
      <c r="D123" s="41"/>
      <c r="E123" s="42">
        <f t="shared" ref="E123:J123" si="12">E119+E122</f>
        <v>28737.33</v>
      </c>
      <c r="F123" s="42">
        <f t="shared" si="12"/>
        <v>15384.56</v>
      </c>
      <c r="G123" s="43">
        <f>(F6+F8+F10++F11+F12+F14+F15+F18+F19+F32+F33+F36+F41+F42+F44+F45+F48+F50+F52+F53+F61+F67+F71+F82+F85+F86+F87+F88+F89+F53+F57+F96+F103+F104+F106+F107+F108+F112+F114+F117+F121+F120)/E123</f>
        <v>0.4628328379846</v>
      </c>
      <c r="H123" s="43">
        <f>(F22+F25+F43+F51+F56+F62+F90+F94+F116)/E123</f>
        <v>0.0803832506360194</v>
      </c>
      <c r="I123" s="42">
        <f t="shared" si="12"/>
        <v>28030.77</v>
      </c>
      <c r="J123" s="42">
        <f t="shared" si="12"/>
        <v>706.56</v>
      </c>
      <c r="K123" s="56"/>
      <c r="L123" s="56"/>
    </row>
  </sheetData>
  <mergeCells count="10">
    <mergeCell ref="A1:B1"/>
    <mergeCell ref="A2:L2"/>
    <mergeCell ref="A3:L3"/>
    <mergeCell ref="A4:B4"/>
    <mergeCell ref="C4:F4"/>
    <mergeCell ref="G4:I4"/>
    <mergeCell ref="J4:L4"/>
    <mergeCell ref="A119:B119"/>
    <mergeCell ref="A122:B122"/>
    <mergeCell ref="A123:B123"/>
  </mergeCells>
  <pageMargins left="0.75" right="0.75" top="1" bottom="1" header="0.5" footer="0.5"/>
  <pageSetup paperSize="9" scale="82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0"/>
  <sheetViews>
    <sheetView workbookViewId="0">
      <selection activeCell="A3" sqref="A3:L3"/>
    </sheetView>
  </sheetViews>
  <sheetFormatPr defaultColWidth="9" defaultRowHeight="14.25"/>
  <cols>
    <col min="1" max="1" width="4.69166666666667" customWidth="1"/>
    <col min="2" max="2" width="18.5833333333333" customWidth="1"/>
    <col min="3" max="3" width="25.4416666666667" customWidth="1"/>
    <col min="4" max="4" width="5.08333333333333" customWidth="1"/>
    <col min="5" max="6" width="9.58333333333333" customWidth="1"/>
    <col min="7" max="7" width="12.0833333333333" customWidth="1"/>
    <col min="8" max="8" width="11.1666666666667" customWidth="1"/>
    <col min="9" max="9" width="11" customWidth="1"/>
    <col min="10" max="10" width="9" customWidth="1"/>
    <col min="11" max="11" width="18.3333333333333" customWidth="1"/>
    <col min="12" max="12" width="11.5" customWidth="1"/>
  </cols>
  <sheetData>
    <row r="1" ht="16.5" spans="1:12">
      <c r="A1" s="1" t="s">
        <v>784</v>
      </c>
      <c r="B1" s="2"/>
      <c r="C1" s="3"/>
      <c r="D1" s="3"/>
      <c r="E1" s="4"/>
      <c r="F1" s="5"/>
      <c r="G1" s="3"/>
      <c r="H1" s="3"/>
      <c r="I1" s="5"/>
      <c r="J1" s="3"/>
      <c r="K1" s="3"/>
      <c r="L1" s="3"/>
    </row>
    <row r="2" ht="27" spans="1:12">
      <c r="A2" s="6" t="s">
        <v>1</v>
      </c>
      <c r="B2" s="6"/>
      <c r="C2" s="6"/>
      <c r="D2" s="6"/>
      <c r="E2" s="7"/>
      <c r="F2" s="6"/>
      <c r="G2" s="6"/>
      <c r="H2" s="6"/>
      <c r="I2" s="6"/>
      <c r="J2" s="6"/>
      <c r="K2" s="6"/>
      <c r="L2" s="6"/>
    </row>
    <row r="3" spans="1:12">
      <c r="A3" s="8" t="s">
        <v>785</v>
      </c>
      <c r="B3" s="9"/>
      <c r="C3" s="9"/>
      <c r="D3" s="9"/>
      <c r="E3" s="10"/>
      <c r="F3" s="9"/>
      <c r="G3" s="9"/>
      <c r="H3" s="9"/>
      <c r="I3" s="9"/>
      <c r="J3" s="9"/>
      <c r="K3" s="47"/>
      <c r="L3" s="47"/>
    </row>
    <row r="4" ht="16.5" spans="1:12">
      <c r="A4" s="11"/>
      <c r="B4" s="11"/>
      <c r="C4" s="12" t="s">
        <v>786</v>
      </c>
      <c r="D4" s="13"/>
      <c r="E4" s="14"/>
      <c r="F4" s="15"/>
      <c r="G4" s="11" t="s">
        <v>4</v>
      </c>
      <c r="H4" s="11"/>
      <c r="I4" s="11"/>
      <c r="J4" s="12" t="s">
        <v>5</v>
      </c>
      <c r="K4" s="48"/>
      <c r="L4" s="15"/>
    </row>
    <row r="5" ht="36.75" spans="1:12">
      <c r="A5" s="16" t="s">
        <v>6</v>
      </c>
      <c r="B5" s="17" t="s">
        <v>7</v>
      </c>
      <c r="C5" s="17" t="s">
        <v>8</v>
      </c>
      <c r="D5" s="17" t="s">
        <v>9</v>
      </c>
      <c r="E5" s="18" t="s">
        <v>10</v>
      </c>
      <c r="F5" s="49" t="s">
        <v>11</v>
      </c>
      <c r="G5" s="17" t="s">
        <v>12</v>
      </c>
      <c r="H5" s="17" t="s">
        <v>13</v>
      </c>
      <c r="I5" s="49" t="s">
        <v>14</v>
      </c>
      <c r="J5" s="17" t="s">
        <v>15</v>
      </c>
      <c r="K5" s="17" t="s">
        <v>16</v>
      </c>
      <c r="L5" s="50" t="s">
        <v>17</v>
      </c>
    </row>
    <row r="6" spans="1:12">
      <c r="A6" s="16">
        <v>1</v>
      </c>
      <c r="B6" s="25" t="s">
        <v>787</v>
      </c>
      <c r="C6" s="17" t="s">
        <v>788</v>
      </c>
      <c r="D6" s="17" t="s">
        <v>20</v>
      </c>
      <c r="E6" s="28">
        <v>1120</v>
      </c>
      <c r="F6" s="26">
        <v>947.46</v>
      </c>
      <c r="G6" s="22">
        <f>F6/E6</f>
        <v>0.845946428571429</v>
      </c>
      <c r="H6" s="21">
        <v>0</v>
      </c>
      <c r="I6" s="26">
        <f t="shared" ref="I6:I59" si="0">E6-J6</f>
        <v>1120</v>
      </c>
      <c r="J6" s="21">
        <v>0</v>
      </c>
      <c r="K6" s="50"/>
      <c r="L6" s="17" t="s">
        <v>21</v>
      </c>
    </row>
    <row r="7" spans="1:12">
      <c r="A7" s="16">
        <v>2</v>
      </c>
      <c r="B7" s="17" t="s">
        <v>789</v>
      </c>
      <c r="C7" s="17" t="s">
        <v>790</v>
      </c>
      <c r="D7" s="17" t="s">
        <v>20</v>
      </c>
      <c r="E7" s="28">
        <v>280</v>
      </c>
      <c r="F7" s="19">
        <v>280</v>
      </c>
      <c r="G7" s="21">
        <v>0</v>
      </c>
      <c r="H7" s="22">
        <f>F7/E7</f>
        <v>1</v>
      </c>
      <c r="I7" s="26">
        <f t="shared" si="0"/>
        <v>0</v>
      </c>
      <c r="J7" s="64">
        <v>280</v>
      </c>
      <c r="K7" s="50" t="s">
        <v>791</v>
      </c>
      <c r="L7" s="17" t="s">
        <v>36</v>
      </c>
    </row>
    <row r="8" spans="1:12">
      <c r="A8" s="16">
        <v>3</v>
      </c>
      <c r="B8" s="17" t="s">
        <v>792</v>
      </c>
      <c r="C8" s="17" t="s">
        <v>793</v>
      </c>
      <c r="D8" s="17" t="s">
        <v>20</v>
      </c>
      <c r="E8" s="28">
        <v>126</v>
      </c>
      <c r="F8" s="23">
        <v>0</v>
      </c>
      <c r="G8" s="21">
        <v>0</v>
      </c>
      <c r="H8" s="21">
        <v>0</v>
      </c>
      <c r="I8" s="26">
        <f t="shared" si="0"/>
        <v>126</v>
      </c>
      <c r="J8" s="21">
        <v>0</v>
      </c>
      <c r="K8" s="50"/>
      <c r="L8" s="17"/>
    </row>
    <row r="9" spans="1:12">
      <c r="A9" s="16">
        <v>4</v>
      </c>
      <c r="B9" s="17" t="s">
        <v>794</v>
      </c>
      <c r="C9" s="17" t="s">
        <v>795</v>
      </c>
      <c r="D9" s="17" t="s">
        <v>20</v>
      </c>
      <c r="E9" s="28">
        <v>333</v>
      </c>
      <c r="F9" s="23">
        <v>0</v>
      </c>
      <c r="G9" s="21">
        <v>0</v>
      </c>
      <c r="H9" s="21">
        <v>0</v>
      </c>
      <c r="I9" s="26">
        <f t="shared" si="0"/>
        <v>333</v>
      </c>
      <c r="J9" s="21">
        <v>0</v>
      </c>
      <c r="K9" s="53"/>
      <c r="L9" s="17"/>
    </row>
    <row r="10" spans="1:12">
      <c r="A10" s="16">
        <v>5</v>
      </c>
      <c r="B10" s="17" t="s">
        <v>796</v>
      </c>
      <c r="C10" s="17" t="s">
        <v>793</v>
      </c>
      <c r="D10" s="17" t="s">
        <v>20</v>
      </c>
      <c r="E10" s="28">
        <v>362</v>
      </c>
      <c r="F10" s="19">
        <v>348.99</v>
      </c>
      <c r="G10" s="22">
        <f t="shared" ref="G10:G15" si="1">F10/E10</f>
        <v>0.964060773480663</v>
      </c>
      <c r="H10" s="21">
        <v>0</v>
      </c>
      <c r="I10" s="26">
        <f t="shared" si="0"/>
        <v>362</v>
      </c>
      <c r="J10" s="21">
        <v>0</v>
      </c>
      <c r="K10" s="53"/>
      <c r="L10" s="17" t="s">
        <v>21</v>
      </c>
    </row>
    <row r="11" spans="1:12">
      <c r="A11" s="16">
        <v>6</v>
      </c>
      <c r="B11" s="17" t="s">
        <v>797</v>
      </c>
      <c r="C11" s="17" t="s">
        <v>798</v>
      </c>
      <c r="D11" s="17" t="s">
        <v>20</v>
      </c>
      <c r="E11" s="28">
        <v>233</v>
      </c>
      <c r="F11" s="59">
        <v>0</v>
      </c>
      <c r="G11" s="21">
        <v>0</v>
      </c>
      <c r="H11" s="21">
        <v>0</v>
      </c>
      <c r="I11" s="26">
        <f t="shared" si="0"/>
        <v>233</v>
      </c>
      <c r="J11" s="21">
        <v>0</v>
      </c>
      <c r="K11" s="53"/>
      <c r="L11" s="17"/>
    </row>
    <row r="12" spans="1:12">
      <c r="A12" s="16">
        <v>7</v>
      </c>
      <c r="B12" s="17" t="s">
        <v>799</v>
      </c>
      <c r="C12" s="17" t="s">
        <v>798</v>
      </c>
      <c r="D12" s="17" t="s">
        <v>20</v>
      </c>
      <c r="E12" s="28">
        <v>120</v>
      </c>
      <c r="F12" s="23">
        <v>0</v>
      </c>
      <c r="G12" s="21">
        <v>0</v>
      </c>
      <c r="H12" s="21">
        <v>0</v>
      </c>
      <c r="I12" s="26">
        <f t="shared" si="0"/>
        <v>120</v>
      </c>
      <c r="J12" s="21">
        <v>0</v>
      </c>
      <c r="K12" s="53"/>
      <c r="L12" s="17"/>
    </row>
    <row r="13" spans="1:12">
      <c r="A13" s="16">
        <v>8</v>
      </c>
      <c r="B13" s="25" t="s">
        <v>800</v>
      </c>
      <c r="C13" s="17" t="s">
        <v>801</v>
      </c>
      <c r="D13" s="17" t="s">
        <v>20</v>
      </c>
      <c r="E13" s="28">
        <v>296</v>
      </c>
      <c r="F13" s="23">
        <v>296</v>
      </c>
      <c r="G13" s="22">
        <f t="shared" si="1"/>
        <v>1</v>
      </c>
      <c r="H13" s="21">
        <v>0</v>
      </c>
      <c r="I13" s="26">
        <f t="shared" si="0"/>
        <v>296</v>
      </c>
      <c r="J13" s="21">
        <v>0</v>
      </c>
      <c r="K13" s="53"/>
      <c r="L13" s="17" t="s">
        <v>36</v>
      </c>
    </row>
    <row r="14" spans="1:12">
      <c r="A14" s="16">
        <v>9</v>
      </c>
      <c r="B14" s="17" t="s">
        <v>802</v>
      </c>
      <c r="C14" s="17" t="s">
        <v>803</v>
      </c>
      <c r="D14" s="17" t="s">
        <v>20</v>
      </c>
      <c r="E14" s="28">
        <v>62</v>
      </c>
      <c r="F14" s="23">
        <v>0</v>
      </c>
      <c r="G14" s="21">
        <v>0</v>
      </c>
      <c r="H14" s="21">
        <v>0</v>
      </c>
      <c r="I14" s="26">
        <f t="shared" si="0"/>
        <v>42</v>
      </c>
      <c r="J14" s="64">
        <v>20</v>
      </c>
      <c r="K14" s="17" t="s">
        <v>66</v>
      </c>
      <c r="L14" s="17"/>
    </row>
    <row r="15" spans="1:12">
      <c r="A15" s="16">
        <v>10</v>
      </c>
      <c r="B15" s="25" t="s">
        <v>804</v>
      </c>
      <c r="C15" s="17" t="s">
        <v>805</v>
      </c>
      <c r="D15" s="17" t="s">
        <v>20</v>
      </c>
      <c r="E15" s="28">
        <v>410</v>
      </c>
      <c r="F15" s="26">
        <v>374.41</v>
      </c>
      <c r="G15" s="22">
        <f t="shared" si="1"/>
        <v>0.91319512195122</v>
      </c>
      <c r="H15" s="21">
        <v>0</v>
      </c>
      <c r="I15" s="26">
        <f t="shared" si="0"/>
        <v>357</v>
      </c>
      <c r="J15" s="64">
        <v>53</v>
      </c>
      <c r="K15" s="17" t="s">
        <v>66</v>
      </c>
      <c r="L15" s="16" t="s">
        <v>21</v>
      </c>
    </row>
    <row r="16" spans="1:12">
      <c r="A16" s="16">
        <v>11</v>
      </c>
      <c r="B16" s="17" t="s">
        <v>524</v>
      </c>
      <c r="C16" s="17" t="s">
        <v>806</v>
      </c>
      <c r="D16" s="17" t="s">
        <v>20</v>
      </c>
      <c r="E16" s="28">
        <v>650</v>
      </c>
      <c r="F16" s="26">
        <v>650</v>
      </c>
      <c r="G16" s="21">
        <v>0</v>
      </c>
      <c r="H16" s="22">
        <f>F16/E16</f>
        <v>1</v>
      </c>
      <c r="I16" s="26">
        <f t="shared" si="0"/>
        <v>650</v>
      </c>
      <c r="J16" s="21">
        <v>0</v>
      </c>
      <c r="K16" s="53"/>
      <c r="L16" s="16" t="s">
        <v>36</v>
      </c>
    </row>
    <row r="17" spans="1:12">
      <c r="A17" s="16">
        <v>12</v>
      </c>
      <c r="B17" s="17" t="s">
        <v>807</v>
      </c>
      <c r="C17" s="17" t="s">
        <v>808</v>
      </c>
      <c r="D17" s="17" t="s">
        <v>20</v>
      </c>
      <c r="E17" s="28">
        <v>40</v>
      </c>
      <c r="F17" s="20">
        <v>0</v>
      </c>
      <c r="G17" s="21">
        <v>0</v>
      </c>
      <c r="H17" s="21">
        <v>0</v>
      </c>
      <c r="I17" s="26">
        <f t="shared" si="0"/>
        <v>40</v>
      </c>
      <c r="J17" s="21">
        <v>0</v>
      </c>
      <c r="K17" s="53"/>
      <c r="L17" s="16"/>
    </row>
    <row r="18" spans="1:12">
      <c r="A18" s="16">
        <v>13</v>
      </c>
      <c r="B18" s="17" t="s">
        <v>809</v>
      </c>
      <c r="C18" s="17" t="s">
        <v>810</v>
      </c>
      <c r="D18" s="17" t="s">
        <v>20</v>
      </c>
      <c r="E18" s="28">
        <v>180</v>
      </c>
      <c r="F18" s="20">
        <v>0</v>
      </c>
      <c r="G18" s="21">
        <v>0</v>
      </c>
      <c r="H18" s="21">
        <v>0</v>
      </c>
      <c r="I18" s="26">
        <f t="shared" si="0"/>
        <v>180</v>
      </c>
      <c r="J18" s="21">
        <v>0</v>
      </c>
      <c r="K18" s="53"/>
      <c r="L18" s="16"/>
    </row>
    <row r="19" spans="1:12">
      <c r="A19" s="16">
        <v>14</v>
      </c>
      <c r="B19" s="25" t="s">
        <v>811</v>
      </c>
      <c r="C19" s="17" t="s">
        <v>812</v>
      </c>
      <c r="D19" s="17" t="s">
        <v>20</v>
      </c>
      <c r="E19" s="28">
        <v>530</v>
      </c>
      <c r="F19" s="26">
        <v>520.84</v>
      </c>
      <c r="G19" s="22">
        <f>F19/E19</f>
        <v>0.982716981132076</v>
      </c>
      <c r="H19" s="21">
        <v>0</v>
      </c>
      <c r="I19" s="26">
        <f t="shared" si="0"/>
        <v>530</v>
      </c>
      <c r="J19" s="21">
        <v>0</v>
      </c>
      <c r="K19" s="53"/>
      <c r="L19" s="16" t="s">
        <v>21</v>
      </c>
    </row>
    <row r="20" spans="1:12">
      <c r="A20" s="16">
        <v>15</v>
      </c>
      <c r="B20" s="17" t="s">
        <v>813</v>
      </c>
      <c r="C20" s="17" t="s">
        <v>814</v>
      </c>
      <c r="D20" s="17" t="s">
        <v>20</v>
      </c>
      <c r="E20" s="28">
        <v>40</v>
      </c>
      <c r="F20" s="26">
        <v>40</v>
      </c>
      <c r="G20" s="21">
        <v>0</v>
      </c>
      <c r="H20" s="22">
        <f>F20/E20</f>
        <v>1</v>
      </c>
      <c r="I20" s="26">
        <f t="shared" si="0"/>
        <v>40</v>
      </c>
      <c r="J20" s="21">
        <v>0</v>
      </c>
      <c r="K20" s="53"/>
      <c r="L20" s="16" t="s">
        <v>36</v>
      </c>
    </row>
    <row r="21" spans="1:12">
      <c r="A21" s="16">
        <v>16</v>
      </c>
      <c r="B21" s="17" t="s">
        <v>815</v>
      </c>
      <c r="C21" s="17" t="s">
        <v>816</v>
      </c>
      <c r="D21" s="17" t="s">
        <v>20</v>
      </c>
      <c r="E21" s="28">
        <v>55.3</v>
      </c>
      <c r="F21" s="20">
        <v>0</v>
      </c>
      <c r="G21" s="21">
        <v>0</v>
      </c>
      <c r="H21" s="21">
        <v>0</v>
      </c>
      <c r="I21" s="26">
        <f t="shared" si="0"/>
        <v>55.3</v>
      </c>
      <c r="J21" s="21">
        <v>0</v>
      </c>
      <c r="K21" s="53"/>
      <c r="L21" s="16"/>
    </row>
    <row r="22" spans="1:12">
      <c r="A22" s="16">
        <v>17</v>
      </c>
      <c r="B22" s="25" t="s">
        <v>817</v>
      </c>
      <c r="C22" s="17" t="s">
        <v>818</v>
      </c>
      <c r="D22" s="17" t="s">
        <v>20</v>
      </c>
      <c r="E22" s="28">
        <v>696</v>
      </c>
      <c r="F22" s="20">
        <v>0</v>
      </c>
      <c r="G22" s="21">
        <v>0</v>
      </c>
      <c r="H22" s="21">
        <v>0</v>
      </c>
      <c r="I22" s="26">
        <f t="shared" si="0"/>
        <v>615</v>
      </c>
      <c r="J22" s="64">
        <v>81</v>
      </c>
      <c r="K22" s="17" t="s">
        <v>66</v>
      </c>
      <c r="L22" s="16"/>
    </row>
    <row r="23" spans="1:12">
      <c r="A23" s="16">
        <v>18</v>
      </c>
      <c r="B23" s="17" t="s">
        <v>819</v>
      </c>
      <c r="C23" s="17" t="s">
        <v>820</v>
      </c>
      <c r="D23" s="17" t="s">
        <v>20</v>
      </c>
      <c r="E23" s="28">
        <v>152</v>
      </c>
      <c r="F23" s="20">
        <v>0</v>
      </c>
      <c r="G23" s="21">
        <v>0</v>
      </c>
      <c r="H23" s="21">
        <v>0</v>
      </c>
      <c r="I23" s="26">
        <f t="shared" si="0"/>
        <v>152</v>
      </c>
      <c r="J23" s="21">
        <v>0</v>
      </c>
      <c r="K23" s="53"/>
      <c r="L23" s="16"/>
    </row>
    <row r="24" spans="1:12">
      <c r="A24" s="16">
        <v>19</v>
      </c>
      <c r="B24" s="25" t="s">
        <v>821</v>
      </c>
      <c r="C24" s="17" t="s">
        <v>822</v>
      </c>
      <c r="D24" s="17" t="s">
        <v>20</v>
      </c>
      <c r="E24" s="28">
        <v>454</v>
      </c>
      <c r="F24" s="26">
        <v>454</v>
      </c>
      <c r="G24" s="21">
        <v>0</v>
      </c>
      <c r="H24" s="22">
        <f>F24/E24</f>
        <v>1</v>
      </c>
      <c r="I24" s="26">
        <f t="shared" si="0"/>
        <v>454</v>
      </c>
      <c r="J24" s="21">
        <v>0</v>
      </c>
      <c r="K24" s="53"/>
      <c r="L24" s="17" t="s">
        <v>36</v>
      </c>
    </row>
    <row r="25" spans="1:12">
      <c r="A25" s="16">
        <v>20</v>
      </c>
      <c r="B25" s="17" t="s">
        <v>823</v>
      </c>
      <c r="C25" s="17" t="s">
        <v>824</v>
      </c>
      <c r="D25" s="17" t="s">
        <v>20</v>
      </c>
      <c r="E25" s="28">
        <v>40</v>
      </c>
      <c r="F25" s="20">
        <v>0</v>
      </c>
      <c r="G25" s="21">
        <v>0</v>
      </c>
      <c r="H25" s="21">
        <v>0</v>
      </c>
      <c r="I25" s="26">
        <f t="shared" si="0"/>
        <v>40</v>
      </c>
      <c r="J25" s="21">
        <v>0</v>
      </c>
      <c r="K25" s="53"/>
      <c r="L25" s="17"/>
    </row>
    <row r="26" spans="1:12">
      <c r="A26" s="16">
        <v>21</v>
      </c>
      <c r="B26" s="25" t="s">
        <v>825</v>
      </c>
      <c r="C26" s="17" t="s">
        <v>826</v>
      </c>
      <c r="D26" s="17" t="s">
        <v>20</v>
      </c>
      <c r="E26" s="28">
        <v>590</v>
      </c>
      <c r="F26" s="26">
        <v>594.77</v>
      </c>
      <c r="G26" s="22">
        <f>F26/E26</f>
        <v>1.00808474576271</v>
      </c>
      <c r="H26" s="21">
        <v>0</v>
      </c>
      <c r="I26" s="26">
        <f t="shared" si="0"/>
        <v>590</v>
      </c>
      <c r="J26" s="21">
        <v>0</v>
      </c>
      <c r="K26" s="53"/>
      <c r="L26" s="17" t="s">
        <v>21</v>
      </c>
    </row>
    <row r="27" spans="1:12">
      <c r="A27" s="16">
        <v>22</v>
      </c>
      <c r="B27" s="17" t="s">
        <v>827</v>
      </c>
      <c r="C27" s="17" t="s">
        <v>828</v>
      </c>
      <c r="D27" s="17" t="s">
        <v>20</v>
      </c>
      <c r="E27" s="28">
        <v>841</v>
      </c>
      <c r="F27" s="20">
        <v>0</v>
      </c>
      <c r="G27" s="21">
        <v>0</v>
      </c>
      <c r="H27" s="21">
        <v>0</v>
      </c>
      <c r="I27" s="26">
        <f t="shared" si="0"/>
        <v>841</v>
      </c>
      <c r="J27" s="21">
        <v>0</v>
      </c>
      <c r="K27" s="53"/>
      <c r="L27" s="16"/>
    </row>
    <row r="28" spans="1:12">
      <c r="A28" s="16">
        <v>23</v>
      </c>
      <c r="B28" s="25" t="s">
        <v>829</v>
      </c>
      <c r="C28" s="17" t="s">
        <v>830</v>
      </c>
      <c r="D28" s="17" t="s">
        <v>20</v>
      </c>
      <c r="E28" s="28">
        <v>145</v>
      </c>
      <c r="F28" s="20">
        <v>0</v>
      </c>
      <c r="G28" s="21">
        <v>0</v>
      </c>
      <c r="H28" s="21">
        <v>0</v>
      </c>
      <c r="I28" s="26">
        <f t="shared" si="0"/>
        <v>145</v>
      </c>
      <c r="J28" s="21">
        <v>0</v>
      </c>
      <c r="K28" s="50"/>
      <c r="L28" s="17"/>
    </row>
    <row r="29" spans="1:12">
      <c r="A29" s="16">
        <v>24</v>
      </c>
      <c r="B29" s="25" t="s">
        <v>831</v>
      </c>
      <c r="C29" s="17" t="s">
        <v>832</v>
      </c>
      <c r="D29" s="17" t="s">
        <v>20</v>
      </c>
      <c r="E29" s="28">
        <v>194</v>
      </c>
      <c r="F29" s="20">
        <v>0</v>
      </c>
      <c r="G29" s="21">
        <v>0</v>
      </c>
      <c r="H29" s="21">
        <v>0</v>
      </c>
      <c r="I29" s="26">
        <f t="shared" si="0"/>
        <v>194</v>
      </c>
      <c r="J29" s="21">
        <v>0</v>
      </c>
      <c r="K29" s="53"/>
      <c r="L29" s="16"/>
    </row>
    <row r="30" spans="1:12">
      <c r="A30" s="16">
        <v>25</v>
      </c>
      <c r="B30" s="25" t="s">
        <v>833</v>
      </c>
      <c r="C30" s="17" t="s">
        <v>834</v>
      </c>
      <c r="D30" s="17" t="s">
        <v>20</v>
      </c>
      <c r="E30" s="28">
        <v>346</v>
      </c>
      <c r="F30" s="20">
        <v>0</v>
      </c>
      <c r="G30" s="21">
        <v>0</v>
      </c>
      <c r="H30" s="21">
        <v>0</v>
      </c>
      <c r="I30" s="26">
        <f t="shared" si="0"/>
        <v>300</v>
      </c>
      <c r="J30" s="64">
        <v>46</v>
      </c>
      <c r="K30" s="17" t="s">
        <v>66</v>
      </c>
      <c r="L30" s="16"/>
    </row>
    <row r="31" spans="1:12">
      <c r="A31" s="16">
        <v>26</v>
      </c>
      <c r="B31" s="17" t="s">
        <v>835</v>
      </c>
      <c r="C31" s="17" t="s">
        <v>836</v>
      </c>
      <c r="D31" s="17" t="s">
        <v>20</v>
      </c>
      <c r="E31" s="28">
        <v>170</v>
      </c>
      <c r="F31" s="20">
        <v>0</v>
      </c>
      <c r="G31" s="21">
        <v>0</v>
      </c>
      <c r="H31" s="21">
        <v>0</v>
      </c>
      <c r="I31" s="26">
        <f t="shared" si="0"/>
        <v>150</v>
      </c>
      <c r="J31" s="64">
        <v>20</v>
      </c>
      <c r="K31" s="17" t="s">
        <v>66</v>
      </c>
      <c r="L31" s="16"/>
    </row>
    <row r="32" spans="1:12">
      <c r="A32" s="16">
        <v>27</v>
      </c>
      <c r="B32" s="17" t="s">
        <v>837</v>
      </c>
      <c r="C32" s="17" t="s">
        <v>838</v>
      </c>
      <c r="D32" s="17" t="s">
        <v>20</v>
      </c>
      <c r="E32" s="28">
        <v>70</v>
      </c>
      <c r="F32" s="20">
        <v>0</v>
      </c>
      <c r="G32" s="21">
        <v>0</v>
      </c>
      <c r="H32" s="21">
        <v>0</v>
      </c>
      <c r="I32" s="26">
        <f t="shared" si="0"/>
        <v>70</v>
      </c>
      <c r="J32" s="21">
        <v>0</v>
      </c>
      <c r="K32" s="53"/>
      <c r="L32" s="16"/>
    </row>
    <row r="33" ht="24" spans="1:12">
      <c r="A33" s="16">
        <v>28</v>
      </c>
      <c r="B33" s="25" t="s">
        <v>839</v>
      </c>
      <c r="C33" s="17" t="s">
        <v>838</v>
      </c>
      <c r="D33" s="17" t="s">
        <v>20</v>
      </c>
      <c r="E33" s="28">
        <v>908</v>
      </c>
      <c r="F33" s="20">
        <v>0</v>
      </c>
      <c r="G33" s="21">
        <v>0</v>
      </c>
      <c r="H33" s="21">
        <v>0</v>
      </c>
      <c r="I33" s="26">
        <f t="shared" si="0"/>
        <v>908</v>
      </c>
      <c r="J33" s="21">
        <v>0</v>
      </c>
      <c r="K33" s="53"/>
      <c r="L33" s="16"/>
    </row>
    <row r="34" spans="1:12">
      <c r="A34" s="16">
        <v>29</v>
      </c>
      <c r="B34" s="17" t="s">
        <v>840</v>
      </c>
      <c r="C34" s="17" t="s">
        <v>841</v>
      </c>
      <c r="D34" s="17" t="s">
        <v>20</v>
      </c>
      <c r="E34" s="28">
        <v>509.4</v>
      </c>
      <c r="F34" s="26">
        <v>509.4</v>
      </c>
      <c r="G34" s="21">
        <v>0</v>
      </c>
      <c r="H34" s="22">
        <f>F34/E34</f>
        <v>1</v>
      </c>
      <c r="I34" s="26">
        <f t="shared" si="0"/>
        <v>509.4</v>
      </c>
      <c r="J34" s="21">
        <v>0</v>
      </c>
      <c r="K34" s="53"/>
      <c r="L34" s="16" t="s">
        <v>36</v>
      </c>
    </row>
    <row r="35" spans="1:12">
      <c r="A35" s="16">
        <v>30</v>
      </c>
      <c r="B35" s="17" t="s">
        <v>842</v>
      </c>
      <c r="C35" s="17" t="s">
        <v>788</v>
      </c>
      <c r="D35" s="17" t="s">
        <v>20</v>
      </c>
      <c r="E35" s="28">
        <v>360</v>
      </c>
      <c r="F35" s="20">
        <v>0</v>
      </c>
      <c r="G35" s="21">
        <v>0</v>
      </c>
      <c r="H35" s="21">
        <v>0</v>
      </c>
      <c r="I35" s="26">
        <f t="shared" si="0"/>
        <v>360</v>
      </c>
      <c r="J35" s="21">
        <v>0</v>
      </c>
      <c r="K35" s="53"/>
      <c r="L35" s="16"/>
    </row>
    <row r="36" spans="1:12">
      <c r="A36" s="16">
        <v>31</v>
      </c>
      <c r="B36" s="17" t="s">
        <v>843</v>
      </c>
      <c r="C36" s="17" t="s">
        <v>844</v>
      </c>
      <c r="D36" s="17" t="s">
        <v>20</v>
      </c>
      <c r="E36" s="28">
        <v>10.5</v>
      </c>
      <c r="F36" s="20">
        <v>0</v>
      </c>
      <c r="G36" s="21">
        <v>0</v>
      </c>
      <c r="H36" s="21">
        <v>0</v>
      </c>
      <c r="I36" s="26">
        <f t="shared" si="0"/>
        <v>0</v>
      </c>
      <c r="J36" s="64">
        <v>10.5</v>
      </c>
      <c r="K36" s="50" t="s">
        <v>791</v>
      </c>
      <c r="L36" s="16"/>
    </row>
    <row r="37" spans="1:12">
      <c r="A37" s="16">
        <v>32</v>
      </c>
      <c r="B37" s="25" t="s">
        <v>845</v>
      </c>
      <c r="C37" s="17" t="s">
        <v>846</v>
      </c>
      <c r="D37" s="17" t="s">
        <v>20</v>
      </c>
      <c r="E37" s="28">
        <v>525</v>
      </c>
      <c r="F37" s="26">
        <v>426.44</v>
      </c>
      <c r="G37" s="22">
        <f t="shared" ref="G37:G42" si="2">F37/E37</f>
        <v>0.812266666666667</v>
      </c>
      <c r="H37" s="21">
        <v>0</v>
      </c>
      <c r="I37" s="26">
        <f t="shared" si="0"/>
        <v>300</v>
      </c>
      <c r="J37" s="21">
        <v>225</v>
      </c>
      <c r="K37" s="17" t="s">
        <v>66</v>
      </c>
      <c r="L37" s="16" t="s">
        <v>21</v>
      </c>
    </row>
    <row r="38" spans="1:12">
      <c r="A38" s="16">
        <v>33</v>
      </c>
      <c r="B38" s="25" t="s">
        <v>847</v>
      </c>
      <c r="C38" s="17" t="s">
        <v>848</v>
      </c>
      <c r="D38" s="17" t="s">
        <v>20</v>
      </c>
      <c r="E38" s="28">
        <v>130</v>
      </c>
      <c r="F38" s="20">
        <v>0</v>
      </c>
      <c r="G38" s="21">
        <v>0</v>
      </c>
      <c r="H38" s="21">
        <v>0</v>
      </c>
      <c r="I38" s="26">
        <f t="shared" si="0"/>
        <v>130</v>
      </c>
      <c r="J38" s="21">
        <v>0</v>
      </c>
      <c r="K38" s="53"/>
      <c r="L38" s="16"/>
    </row>
    <row r="39" spans="1:12">
      <c r="A39" s="16">
        <v>34</v>
      </c>
      <c r="B39" s="17" t="s">
        <v>849</v>
      </c>
      <c r="C39" s="17" t="s">
        <v>850</v>
      </c>
      <c r="D39" s="17" t="s">
        <v>20</v>
      </c>
      <c r="E39" s="28">
        <v>66.9</v>
      </c>
      <c r="F39" s="26">
        <v>66.9</v>
      </c>
      <c r="G39" s="21">
        <v>0</v>
      </c>
      <c r="H39" s="22">
        <f>F39/E39</f>
        <v>1</v>
      </c>
      <c r="I39" s="26">
        <f t="shared" si="0"/>
        <v>66.9</v>
      </c>
      <c r="J39" s="21">
        <v>0</v>
      </c>
      <c r="K39" s="53"/>
      <c r="L39" s="16" t="s">
        <v>36</v>
      </c>
    </row>
    <row r="40" spans="1:12">
      <c r="A40" s="16">
        <v>35</v>
      </c>
      <c r="B40" s="17" t="s">
        <v>851</v>
      </c>
      <c r="C40" s="17" t="s">
        <v>852</v>
      </c>
      <c r="D40" s="17" t="s">
        <v>20</v>
      </c>
      <c r="E40" s="28">
        <v>594</v>
      </c>
      <c r="F40" s="26">
        <v>491.8</v>
      </c>
      <c r="G40" s="22">
        <f t="shared" si="2"/>
        <v>0.827946127946128</v>
      </c>
      <c r="H40" s="21">
        <v>0</v>
      </c>
      <c r="I40" s="26">
        <f t="shared" si="0"/>
        <v>594</v>
      </c>
      <c r="J40" s="21">
        <v>0</v>
      </c>
      <c r="K40" s="53"/>
      <c r="L40" s="16" t="s">
        <v>21</v>
      </c>
    </row>
    <row r="41" spans="1:12">
      <c r="A41" s="16">
        <v>36</v>
      </c>
      <c r="B41" s="25" t="s">
        <v>853</v>
      </c>
      <c r="C41" s="17" t="s">
        <v>854</v>
      </c>
      <c r="D41" s="17" t="s">
        <v>20</v>
      </c>
      <c r="E41" s="28">
        <v>2368</v>
      </c>
      <c r="F41" s="26">
        <v>1369.48</v>
      </c>
      <c r="G41" s="22">
        <f t="shared" si="2"/>
        <v>0.578327702702703</v>
      </c>
      <c r="H41" s="21">
        <v>0</v>
      </c>
      <c r="I41" s="26">
        <f t="shared" si="0"/>
        <v>2300</v>
      </c>
      <c r="J41" s="64">
        <v>68</v>
      </c>
      <c r="K41" s="17" t="s">
        <v>66</v>
      </c>
      <c r="L41" s="16" t="s">
        <v>21</v>
      </c>
    </row>
    <row r="42" spans="1:12">
      <c r="A42" s="16">
        <v>37</v>
      </c>
      <c r="B42" s="17" t="s">
        <v>224</v>
      </c>
      <c r="C42" s="17" t="s">
        <v>855</v>
      </c>
      <c r="D42" s="17" t="s">
        <v>20</v>
      </c>
      <c r="E42" s="28">
        <v>1054</v>
      </c>
      <c r="F42" s="26">
        <v>982.26</v>
      </c>
      <c r="G42" s="22">
        <f t="shared" si="2"/>
        <v>0.931935483870968</v>
      </c>
      <c r="H42" s="21">
        <v>0</v>
      </c>
      <c r="I42" s="26">
        <f t="shared" si="0"/>
        <v>1054</v>
      </c>
      <c r="J42" s="21">
        <v>0</v>
      </c>
      <c r="K42" s="53"/>
      <c r="L42" s="16" t="s">
        <v>21</v>
      </c>
    </row>
    <row r="43" spans="1:12">
      <c r="A43" s="16">
        <v>38</v>
      </c>
      <c r="B43" s="17" t="s">
        <v>856</v>
      </c>
      <c r="C43" s="17" t="s">
        <v>857</v>
      </c>
      <c r="D43" s="17" t="s">
        <v>20</v>
      </c>
      <c r="E43" s="28">
        <v>602</v>
      </c>
      <c r="F43" s="20">
        <v>0</v>
      </c>
      <c r="G43" s="21">
        <v>0</v>
      </c>
      <c r="H43" s="21">
        <v>0</v>
      </c>
      <c r="I43" s="26">
        <f t="shared" si="0"/>
        <v>602</v>
      </c>
      <c r="J43" s="21">
        <v>0</v>
      </c>
      <c r="K43" s="53"/>
      <c r="L43" s="16"/>
    </row>
    <row r="44" spans="1:12">
      <c r="A44" s="16">
        <v>39</v>
      </c>
      <c r="B44" s="17" t="s">
        <v>58</v>
      </c>
      <c r="C44" s="17" t="s">
        <v>858</v>
      </c>
      <c r="D44" s="17" t="s">
        <v>20</v>
      </c>
      <c r="E44" s="28">
        <v>843</v>
      </c>
      <c r="F44" s="26">
        <v>786.46</v>
      </c>
      <c r="G44" s="22">
        <f>F44/E44</f>
        <v>0.932930011862396</v>
      </c>
      <c r="H44" s="21">
        <v>0</v>
      </c>
      <c r="I44" s="26">
        <f t="shared" si="0"/>
        <v>843</v>
      </c>
      <c r="J44" s="21">
        <v>0</v>
      </c>
      <c r="K44" s="53"/>
      <c r="L44" s="16" t="s">
        <v>21</v>
      </c>
    </row>
    <row r="45" spans="1:12">
      <c r="A45" s="16">
        <v>40</v>
      </c>
      <c r="B45" s="17" t="s">
        <v>859</v>
      </c>
      <c r="C45" s="17" t="s">
        <v>816</v>
      </c>
      <c r="D45" s="17" t="s">
        <v>20</v>
      </c>
      <c r="E45" s="28">
        <v>505</v>
      </c>
      <c r="F45" s="20">
        <v>0</v>
      </c>
      <c r="G45" s="21">
        <v>0</v>
      </c>
      <c r="H45" s="21">
        <v>0</v>
      </c>
      <c r="I45" s="26">
        <f t="shared" si="0"/>
        <v>505</v>
      </c>
      <c r="J45" s="21">
        <v>0</v>
      </c>
      <c r="K45" s="53"/>
      <c r="L45" s="16"/>
    </row>
    <row r="46" spans="1:12">
      <c r="A46" s="16">
        <v>41</v>
      </c>
      <c r="B46" s="25" t="s">
        <v>860</v>
      </c>
      <c r="C46" s="17" t="s">
        <v>861</v>
      </c>
      <c r="D46" s="17" t="s">
        <v>20</v>
      </c>
      <c r="E46" s="28">
        <v>526</v>
      </c>
      <c r="F46" s="20">
        <v>0</v>
      </c>
      <c r="G46" s="21">
        <v>0</v>
      </c>
      <c r="H46" s="21">
        <v>0</v>
      </c>
      <c r="I46" s="26">
        <f t="shared" si="0"/>
        <v>526</v>
      </c>
      <c r="J46" s="21">
        <v>0</v>
      </c>
      <c r="K46" s="53"/>
      <c r="L46" s="16"/>
    </row>
    <row r="47" spans="1:12">
      <c r="A47" s="16">
        <v>42</v>
      </c>
      <c r="B47" s="17" t="s">
        <v>862</v>
      </c>
      <c r="C47" s="17" t="s">
        <v>863</v>
      </c>
      <c r="D47" s="17" t="s">
        <v>20</v>
      </c>
      <c r="E47" s="28">
        <v>124</v>
      </c>
      <c r="F47" s="20">
        <v>0</v>
      </c>
      <c r="G47" s="21">
        <v>0</v>
      </c>
      <c r="H47" s="21">
        <v>0</v>
      </c>
      <c r="I47" s="26">
        <f t="shared" si="0"/>
        <v>124</v>
      </c>
      <c r="J47" s="21">
        <v>0</v>
      </c>
      <c r="K47" s="53"/>
      <c r="L47" s="16"/>
    </row>
    <row r="48" spans="1:12">
      <c r="A48" s="16">
        <v>43</v>
      </c>
      <c r="B48" s="17" t="s">
        <v>864</v>
      </c>
      <c r="C48" s="17" t="s">
        <v>865</v>
      </c>
      <c r="D48" s="17" t="s">
        <v>20</v>
      </c>
      <c r="E48" s="28">
        <v>186.25</v>
      </c>
      <c r="F48" s="20">
        <v>0</v>
      </c>
      <c r="G48" s="21">
        <v>0</v>
      </c>
      <c r="H48" s="21">
        <v>0</v>
      </c>
      <c r="I48" s="26">
        <f t="shared" si="0"/>
        <v>186.25</v>
      </c>
      <c r="J48" s="21">
        <v>0</v>
      </c>
      <c r="K48" s="53"/>
      <c r="L48" s="16"/>
    </row>
    <row r="49" spans="1:12">
      <c r="A49" s="16">
        <v>44</v>
      </c>
      <c r="B49" s="17" t="s">
        <v>866</v>
      </c>
      <c r="C49" s="17" t="s">
        <v>867</v>
      </c>
      <c r="D49" s="17" t="s">
        <v>20</v>
      </c>
      <c r="E49" s="28">
        <v>65</v>
      </c>
      <c r="F49" s="20">
        <v>0</v>
      </c>
      <c r="G49" s="21">
        <v>0</v>
      </c>
      <c r="H49" s="21">
        <v>0</v>
      </c>
      <c r="I49" s="26">
        <f t="shared" si="0"/>
        <v>65</v>
      </c>
      <c r="J49" s="21">
        <v>0</v>
      </c>
      <c r="K49" s="53"/>
      <c r="L49" s="16"/>
    </row>
    <row r="50" spans="1:12">
      <c r="A50" s="16">
        <v>45</v>
      </c>
      <c r="B50" s="17" t="s">
        <v>868</v>
      </c>
      <c r="C50" s="17" t="s">
        <v>869</v>
      </c>
      <c r="D50" s="17" t="s">
        <v>20</v>
      </c>
      <c r="E50" s="28">
        <v>150</v>
      </c>
      <c r="F50" s="20">
        <v>0</v>
      </c>
      <c r="G50" s="21">
        <v>0</v>
      </c>
      <c r="H50" s="21">
        <v>0</v>
      </c>
      <c r="I50" s="26">
        <f t="shared" si="0"/>
        <v>150</v>
      </c>
      <c r="J50" s="21">
        <v>0</v>
      </c>
      <c r="K50" s="53"/>
      <c r="L50" s="16"/>
    </row>
    <row r="51" spans="1:12">
      <c r="A51" s="16">
        <v>46</v>
      </c>
      <c r="B51" s="25" t="s">
        <v>870</v>
      </c>
      <c r="C51" s="17" t="s">
        <v>871</v>
      </c>
      <c r="D51" s="17" t="s">
        <v>20</v>
      </c>
      <c r="E51" s="28">
        <v>1195</v>
      </c>
      <c r="F51" s="26">
        <v>1300</v>
      </c>
      <c r="G51" s="22">
        <f>F51/E51</f>
        <v>1.08786610878661</v>
      </c>
      <c r="H51" s="21">
        <v>0</v>
      </c>
      <c r="I51" s="26">
        <f t="shared" si="0"/>
        <v>1195</v>
      </c>
      <c r="J51" s="21">
        <v>0</v>
      </c>
      <c r="K51" s="53"/>
      <c r="L51" s="16" t="s">
        <v>21</v>
      </c>
    </row>
    <row r="52" ht="24" spans="1:12">
      <c r="A52" s="16">
        <v>47</v>
      </c>
      <c r="B52" s="25" t="s">
        <v>872</v>
      </c>
      <c r="C52" s="17" t="s">
        <v>873</v>
      </c>
      <c r="D52" s="17" t="s">
        <v>20</v>
      </c>
      <c r="E52" s="28">
        <v>325</v>
      </c>
      <c r="F52" s="20">
        <v>0</v>
      </c>
      <c r="G52" s="21">
        <v>0</v>
      </c>
      <c r="H52" s="21">
        <v>0</v>
      </c>
      <c r="I52" s="26">
        <f t="shared" si="0"/>
        <v>228</v>
      </c>
      <c r="J52" s="64">
        <v>97</v>
      </c>
      <c r="K52" s="25" t="s">
        <v>874</v>
      </c>
      <c r="L52" s="16"/>
    </row>
    <row r="53" spans="1:12">
      <c r="A53" s="16">
        <v>48</v>
      </c>
      <c r="B53" s="17" t="s">
        <v>875</v>
      </c>
      <c r="C53" s="17" t="s">
        <v>876</v>
      </c>
      <c r="D53" s="17" t="s">
        <v>20</v>
      </c>
      <c r="E53" s="28">
        <v>80</v>
      </c>
      <c r="F53" s="20">
        <v>0</v>
      </c>
      <c r="G53" s="21">
        <v>0</v>
      </c>
      <c r="H53" s="21">
        <v>0</v>
      </c>
      <c r="I53" s="26">
        <f t="shared" si="0"/>
        <v>80</v>
      </c>
      <c r="J53" s="21">
        <v>0</v>
      </c>
      <c r="K53" s="53"/>
      <c r="L53" s="16"/>
    </row>
    <row r="54" spans="1:12">
      <c r="A54" s="16">
        <v>49</v>
      </c>
      <c r="B54" s="17" t="s">
        <v>877</v>
      </c>
      <c r="C54" s="17" t="s">
        <v>816</v>
      </c>
      <c r="D54" s="17" t="s">
        <v>20</v>
      </c>
      <c r="E54" s="28">
        <v>142</v>
      </c>
      <c r="F54" s="20">
        <v>0</v>
      </c>
      <c r="G54" s="21">
        <v>0</v>
      </c>
      <c r="H54" s="21">
        <v>0</v>
      </c>
      <c r="I54" s="26">
        <f t="shared" si="0"/>
        <v>142</v>
      </c>
      <c r="J54" s="21">
        <v>0</v>
      </c>
      <c r="K54" s="53"/>
      <c r="L54" s="16"/>
    </row>
    <row r="55" spans="1:12">
      <c r="A55" s="16">
        <v>50</v>
      </c>
      <c r="B55" s="17" t="s">
        <v>878</v>
      </c>
      <c r="C55" s="17" t="s">
        <v>879</v>
      </c>
      <c r="D55" s="17" t="s">
        <v>20</v>
      </c>
      <c r="E55" s="28">
        <v>275</v>
      </c>
      <c r="F55" s="20">
        <v>0</v>
      </c>
      <c r="G55" s="21">
        <v>0</v>
      </c>
      <c r="H55" s="21">
        <v>0</v>
      </c>
      <c r="I55" s="26">
        <f t="shared" si="0"/>
        <v>202</v>
      </c>
      <c r="J55" s="64">
        <v>73</v>
      </c>
      <c r="K55" s="50" t="s">
        <v>66</v>
      </c>
      <c r="L55" s="16"/>
    </row>
    <row r="56" spans="1:12">
      <c r="A56" s="16">
        <v>51</v>
      </c>
      <c r="B56" s="25" t="s">
        <v>880</v>
      </c>
      <c r="C56" s="17" t="s">
        <v>881</v>
      </c>
      <c r="D56" s="17" t="s">
        <v>20</v>
      </c>
      <c r="E56" s="28">
        <v>196</v>
      </c>
      <c r="F56" s="20">
        <v>0</v>
      </c>
      <c r="G56" s="21">
        <v>0</v>
      </c>
      <c r="H56" s="21">
        <v>0</v>
      </c>
      <c r="I56" s="26">
        <f t="shared" si="0"/>
        <v>188</v>
      </c>
      <c r="J56" s="64">
        <v>8</v>
      </c>
      <c r="K56" s="17" t="s">
        <v>505</v>
      </c>
      <c r="L56" s="16"/>
    </row>
    <row r="57" spans="1:12">
      <c r="A57" s="16">
        <v>52</v>
      </c>
      <c r="B57" s="17" t="s">
        <v>882</v>
      </c>
      <c r="C57" s="17" t="s">
        <v>883</v>
      </c>
      <c r="D57" s="17" t="s">
        <v>20</v>
      </c>
      <c r="E57" s="28">
        <v>420</v>
      </c>
      <c r="F57" s="20">
        <v>0</v>
      </c>
      <c r="G57" s="21">
        <v>0</v>
      </c>
      <c r="H57" s="21">
        <v>0</v>
      </c>
      <c r="I57" s="26">
        <f t="shared" si="0"/>
        <v>420</v>
      </c>
      <c r="J57" s="21">
        <v>0</v>
      </c>
      <c r="K57" s="53"/>
      <c r="L57" s="16"/>
    </row>
    <row r="58" ht="24" spans="1:12">
      <c r="A58" s="16">
        <v>53</v>
      </c>
      <c r="B58" s="17" t="s">
        <v>884</v>
      </c>
      <c r="C58" s="17" t="s">
        <v>885</v>
      </c>
      <c r="D58" s="17" t="s">
        <v>20</v>
      </c>
      <c r="E58" s="28">
        <v>700</v>
      </c>
      <c r="F58" s="20">
        <v>0</v>
      </c>
      <c r="G58" s="21">
        <v>0</v>
      </c>
      <c r="H58" s="21">
        <v>0</v>
      </c>
      <c r="I58" s="26">
        <f t="shared" si="0"/>
        <v>0</v>
      </c>
      <c r="J58" s="64">
        <v>700</v>
      </c>
      <c r="K58" s="17" t="s">
        <v>886</v>
      </c>
      <c r="L58" s="16"/>
    </row>
    <row r="59" spans="1:12">
      <c r="A59" s="16">
        <v>54</v>
      </c>
      <c r="B59" s="17" t="s">
        <v>887</v>
      </c>
      <c r="C59" s="17" t="s">
        <v>888</v>
      </c>
      <c r="D59" s="17" t="s">
        <v>20</v>
      </c>
      <c r="E59" s="28">
        <v>80</v>
      </c>
      <c r="F59" s="20">
        <v>0</v>
      </c>
      <c r="G59" s="21">
        <v>0</v>
      </c>
      <c r="H59" s="21">
        <v>0</v>
      </c>
      <c r="I59" s="26">
        <f t="shared" si="0"/>
        <v>45</v>
      </c>
      <c r="J59" s="64">
        <v>35</v>
      </c>
      <c r="K59" s="17" t="s">
        <v>66</v>
      </c>
      <c r="L59" s="16"/>
    </row>
    <row r="60" spans="1:12">
      <c r="A60" s="29" t="s">
        <v>119</v>
      </c>
      <c r="B60" s="30"/>
      <c r="C60" s="31"/>
      <c r="D60" s="31"/>
      <c r="E60" s="33">
        <f t="shared" ref="E60:J60" si="3">SUM(E6:E59)</f>
        <v>21475.35</v>
      </c>
      <c r="F60" s="33">
        <f t="shared" si="3"/>
        <v>10439.21</v>
      </c>
      <c r="G60" s="34">
        <f>(F6+F10+F15+F19+F26+F37+F40+F41+F42+F44+F51+F13)/E60</f>
        <v>0.392957972745497</v>
      </c>
      <c r="H60" s="34">
        <f>(F7+F16+F20+F24+F34+F39)/E60</f>
        <v>0.093143999981374</v>
      </c>
      <c r="I60" s="33">
        <f t="shared" si="3"/>
        <v>19758.85</v>
      </c>
      <c r="J60" s="33">
        <f t="shared" si="3"/>
        <v>1716.5</v>
      </c>
      <c r="K60" s="56"/>
      <c r="L60" s="57"/>
    </row>
    <row r="61" spans="1:12">
      <c r="A61" s="16">
        <v>1</v>
      </c>
      <c r="B61" s="17" t="s">
        <v>787</v>
      </c>
      <c r="C61" s="17" t="s">
        <v>788</v>
      </c>
      <c r="D61" s="17" t="s">
        <v>120</v>
      </c>
      <c r="E61" s="19">
        <v>200</v>
      </c>
      <c r="F61" s="26">
        <v>200</v>
      </c>
      <c r="G61" s="22">
        <f>F61/E61</f>
        <v>1</v>
      </c>
      <c r="H61" s="21">
        <v>0</v>
      </c>
      <c r="I61" s="26">
        <f t="shared" ref="I61:I78" si="4">E61-J61</f>
        <v>200</v>
      </c>
      <c r="J61" s="21">
        <v>0</v>
      </c>
      <c r="K61" s="53"/>
      <c r="L61" s="16" t="s">
        <v>21</v>
      </c>
    </row>
    <row r="62" spans="1:12">
      <c r="A62" s="16">
        <v>2</v>
      </c>
      <c r="B62" s="36" t="s">
        <v>800</v>
      </c>
      <c r="C62" s="17" t="s">
        <v>801</v>
      </c>
      <c r="D62" s="17" t="s">
        <v>120</v>
      </c>
      <c r="E62" s="37">
        <v>100</v>
      </c>
      <c r="F62" s="60">
        <v>100</v>
      </c>
      <c r="G62" s="61">
        <v>0</v>
      </c>
      <c r="H62" s="22">
        <f>F62/E62</f>
        <v>1</v>
      </c>
      <c r="I62" s="26">
        <f t="shared" si="4"/>
        <v>100</v>
      </c>
      <c r="J62" s="21">
        <v>0</v>
      </c>
      <c r="K62" s="56"/>
      <c r="L62" s="50" t="s">
        <v>36</v>
      </c>
    </row>
    <row r="63" spans="1:12">
      <c r="A63" s="16">
        <v>3</v>
      </c>
      <c r="B63" s="36" t="s">
        <v>804</v>
      </c>
      <c r="C63" s="17" t="s">
        <v>805</v>
      </c>
      <c r="D63" s="17" t="s">
        <v>120</v>
      </c>
      <c r="E63" s="37">
        <v>80</v>
      </c>
      <c r="F63" s="26">
        <v>80</v>
      </c>
      <c r="G63" s="22">
        <f>F63/E63</f>
        <v>1</v>
      </c>
      <c r="H63" s="62">
        <v>0</v>
      </c>
      <c r="I63" s="26">
        <f t="shared" si="4"/>
        <v>80</v>
      </c>
      <c r="J63" s="21">
        <v>0</v>
      </c>
      <c r="K63" s="16"/>
      <c r="L63" s="16" t="s">
        <v>21</v>
      </c>
    </row>
    <row r="64" spans="1:12">
      <c r="A64" s="16">
        <v>4</v>
      </c>
      <c r="B64" s="36" t="s">
        <v>811</v>
      </c>
      <c r="C64" s="17" t="s">
        <v>812</v>
      </c>
      <c r="D64" s="17" t="s">
        <v>120</v>
      </c>
      <c r="E64" s="63">
        <v>50</v>
      </c>
      <c r="F64" s="20">
        <v>0</v>
      </c>
      <c r="G64" s="62">
        <v>0</v>
      </c>
      <c r="H64" s="62">
        <v>0</v>
      </c>
      <c r="I64" s="26">
        <f t="shared" si="4"/>
        <v>50</v>
      </c>
      <c r="J64" s="21">
        <v>0</v>
      </c>
      <c r="K64" s="16"/>
      <c r="L64" s="16"/>
    </row>
    <row r="65" spans="1:12">
      <c r="A65" s="16">
        <v>5</v>
      </c>
      <c r="B65" s="36" t="s">
        <v>817</v>
      </c>
      <c r="C65" s="17" t="s">
        <v>818</v>
      </c>
      <c r="D65" s="17" t="s">
        <v>120</v>
      </c>
      <c r="E65" s="63">
        <v>159</v>
      </c>
      <c r="F65" s="20">
        <v>0</v>
      </c>
      <c r="G65" s="62">
        <v>0</v>
      </c>
      <c r="H65" s="62">
        <v>0</v>
      </c>
      <c r="I65" s="26">
        <f t="shared" si="4"/>
        <v>159</v>
      </c>
      <c r="J65" s="21">
        <v>0</v>
      </c>
      <c r="K65" s="16"/>
      <c r="L65" s="16"/>
    </row>
    <row r="66" spans="1:12">
      <c r="A66" s="16">
        <v>6</v>
      </c>
      <c r="B66" s="36" t="s">
        <v>821</v>
      </c>
      <c r="C66" s="17" t="s">
        <v>822</v>
      </c>
      <c r="D66" s="17" t="s">
        <v>120</v>
      </c>
      <c r="E66" s="37">
        <v>150</v>
      </c>
      <c r="F66" s="26">
        <v>150</v>
      </c>
      <c r="G66" s="62">
        <v>0</v>
      </c>
      <c r="H66" s="22">
        <f>F66/E66</f>
        <v>1</v>
      </c>
      <c r="I66" s="26">
        <f t="shared" si="4"/>
        <v>150</v>
      </c>
      <c r="J66" s="21">
        <v>0</v>
      </c>
      <c r="K66" s="16"/>
      <c r="L66" s="16" t="s">
        <v>36</v>
      </c>
    </row>
    <row r="67" spans="1:12">
      <c r="A67" s="16">
        <v>7</v>
      </c>
      <c r="B67" s="36" t="s">
        <v>825</v>
      </c>
      <c r="C67" s="17" t="s">
        <v>826</v>
      </c>
      <c r="D67" s="17" t="s">
        <v>120</v>
      </c>
      <c r="E67" s="63">
        <v>348</v>
      </c>
      <c r="F67" s="20">
        <v>0</v>
      </c>
      <c r="G67" s="62">
        <v>0</v>
      </c>
      <c r="H67" s="62">
        <v>0</v>
      </c>
      <c r="I67" s="26">
        <f t="shared" si="4"/>
        <v>348</v>
      </c>
      <c r="J67" s="21">
        <v>0</v>
      </c>
      <c r="K67" s="16"/>
      <c r="L67" s="16"/>
    </row>
    <row r="68" spans="1:12">
      <c r="A68" s="16">
        <v>8</v>
      </c>
      <c r="B68" s="36" t="s">
        <v>829</v>
      </c>
      <c r="C68" s="17" t="s">
        <v>830</v>
      </c>
      <c r="D68" s="17" t="s">
        <v>120</v>
      </c>
      <c r="E68" s="63">
        <v>55</v>
      </c>
      <c r="F68" s="20">
        <v>0</v>
      </c>
      <c r="G68" s="62">
        <v>0</v>
      </c>
      <c r="H68" s="62">
        <v>0</v>
      </c>
      <c r="I68" s="26">
        <f t="shared" si="4"/>
        <v>55</v>
      </c>
      <c r="J68" s="21">
        <v>0</v>
      </c>
      <c r="K68" s="16"/>
      <c r="L68" s="16"/>
    </row>
    <row r="69" spans="1:12">
      <c r="A69" s="16">
        <v>9</v>
      </c>
      <c r="B69" s="36" t="s">
        <v>831</v>
      </c>
      <c r="C69" s="17" t="s">
        <v>832</v>
      </c>
      <c r="D69" s="17" t="s">
        <v>120</v>
      </c>
      <c r="E69" s="37">
        <v>106</v>
      </c>
      <c r="F69" s="20">
        <v>0</v>
      </c>
      <c r="G69" s="62">
        <v>0</v>
      </c>
      <c r="H69" s="62">
        <v>0</v>
      </c>
      <c r="I69" s="26">
        <f t="shared" si="4"/>
        <v>106</v>
      </c>
      <c r="J69" s="21">
        <v>0</v>
      </c>
      <c r="K69" s="16"/>
      <c r="L69" s="16"/>
    </row>
    <row r="70" spans="1:12">
      <c r="A70" s="16">
        <v>10</v>
      </c>
      <c r="B70" s="36" t="s">
        <v>833</v>
      </c>
      <c r="C70" s="17" t="s">
        <v>834</v>
      </c>
      <c r="D70" s="17" t="s">
        <v>120</v>
      </c>
      <c r="E70" s="63">
        <v>154</v>
      </c>
      <c r="F70" s="20">
        <v>0</v>
      </c>
      <c r="G70" s="62">
        <v>0</v>
      </c>
      <c r="H70" s="62">
        <v>0</v>
      </c>
      <c r="I70" s="26">
        <f t="shared" si="4"/>
        <v>154</v>
      </c>
      <c r="J70" s="21">
        <v>0</v>
      </c>
      <c r="K70" s="16"/>
      <c r="L70" s="16"/>
    </row>
    <row r="71" ht="24" spans="1:12">
      <c r="A71" s="16">
        <v>11</v>
      </c>
      <c r="B71" s="36" t="s">
        <v>839</v>
      </c>
      <c r="C71" s="17" t="s">
        <v>838</v>
      </c>
      <c r="D71" s="17" t="s">
        <v>120</v>
      </c>
      <c r="E71" s="63">
        <v>52</v>
      </c>
      <c r="F71" s="20">
        <v>0</v>
      </c>
      <c r="G71" s="62">
        <v>0</v>
      </c>
      <c r="H71" s="62">
        <v>0</v>
      </c>
      <c r="I71" s="26">
        <f t="shared" si="4"/>
        <v>52</v>
      </c>
      <c r="J71" s="21">
        <v>0</v>
      </c>
      <c r="K71" s="16"/>
      <c r="L71" s="16"/>
    </row>
    <row r="72" spans="1:12">
      <c r="A72" s="16">
        <v>12</v>
      </c>
      <c r="B72" s="36" t="s">
        <v>845</v>
      </c>
      <c r="C72" s="17" t="s">
        <v>846</v>
      </c>
      <c r="D72" s="17" t="s">
        <v>120</v>
      </c>
      <c r="E72" s="63">
        <v>95</v>
      </c>
      <c r="F72" s="20">
        <v>0</v>
      </c>
      <c r="G72" s="62">
        <v>0</v>
      </c>
      <c r="H72" s="62">
        <v>0</v>
      </c>
      <c r="I72" s="26">
        <f t="shared" si="4"/>
        <v>95</v>
      </c>
      <c r="J72" s="21">
        <v>0</v>
      </c>
      <c r="K72" s="16"/>
      <c r="L72" s="16"/>
    </row>
    <row r="73" spans="1:12">
      <c r="A73" s="16">
        <v>13</v>
      </c>
      <c r="B73" s="36" t="s">
        <v>847</v>
      </c>
      <c r="C73" s="17" t="s">
        <v>848</v>
      </c>
      <c r="D73" s="17" t="s">
        <v>120</v>
      </c>
      <c r="E73" s="37">
        <v>50</v>
      </c>
      <c r="F73" s="20">
        <v>0</v>
      </c>
      <c r="G73" s="62">
        <v>0</v>
      </c>
      <c r="H73" s="62">
        <v>0</v>
      </c>
      <c r="I73" s="26">
        <f t="shared" si="4"/>
        <v>50</v>
      </c>
      <c r="J73" s="21">
        <v>0</v>
      </c>
      <c r="K73" s="16"/>
      <c r="L73" s="16"/>
    </row>
    <row r="74" spans="1:12">
      <c r="A74" s="16">
        <v>14</v>
      </c>
      <c r="B74" s="36" t="s">
        <v>853</v>
      </c>
      <c r="C74" s="17" t="s">
        <v>854</v>
      </c>
      <c r="D74" s="17" t="s">
        <v>120</v>
      </c>
      <c r="E74" s="63">
        <v>353</v>
      </c>
      <c r="F74" s="20">
        <v>0</v>
      </c>
      <c r="G74" s="62">
        <v>0</v>
      </c>
      <c r="H74" s="62">
        <v>0</v>
      </c>
      <c r="I74" s="26">
        <f t="shared" si="4"/>
        <v>353</v>
      </c>
      <c r="J74" s="21">
        <v>0</v>
      </c>
      <c r="K74" s="16"/>
      <c r="L74" s="16"/>
    </row>
    <row r="75" spans="1:12">
      <c r="A75" s="16">
        <v>15</v>
      </c>
      <c r="B75" s="65" t="s">
        <v>860</v>
      </c>
      <c r="C75" s="17" t="s">
        <v>861</v>
      </c>
      <c r="D75" s="17" t="s">
        <v>120</v>
      </c>
      <c r="E75" s="37">
        <v>131</v>
      </c>
      <c r="F75" s="20">
        <v>131</v>
      </c>
      <c r="G75" s="62">
        <v>0</v>
      </c>
      <c r="H75" s="22">
        <f>F75/E75</f>
        <v>1</v>
      </c>
      <c r="I75" s="26">
        <f t="shared" si="4"/>
        <v>131</v>
      </c>
      <c r="J75" s="21">
        <v>0</v>
      </c>
      <c r="K75" s="16"/>
      <c r="L75" s="16" t="s">
        <v>36</v>
      </c>
    </row>
    <row r="76" spans="1:12">
      <c r="A76" s="16">
        <v>16</v>
      </c>
      <c r="B76" s="36" t="s">
        <v>870</v>
      </c>
      <c r="C76" s="17" t="s">
        <v>871</v>
      </c>
      <c r="D76" s="17" t="s">
        <v>120</v>
      </c>
      <c r="E76" s="37">
        <v>105</v>
      </c>
      <c r="F76" s="26">
        <v>105</v>
      </c>
      <c r="G76" s="22">
        <f>F76/E76</f>
        <v>1</v>
      </c>
      <c r="H76" s="62">
        <v>0</v>
      </c>
      <c r="I76" s="26">
        <f t="shared" si="4"/>
        <v>105</v>
      </c>
      <c r="J76" s="21">
        <v>0</v>
      </c>
      <c r="K76" s="16"/>
      <c r="L76" s="16" t="s">
        <v>21</v>
      </c>
    </row>
    <row r="77" spans="1:12">
      <c r="A77" s="16">
        <v>17</v>
      </c>
      <c r="B77" s="36" t="s">
        <v>872</v>
      </c>
      <c r="C77" s="17" t="s">
        <v>873</v>
      </c>
      <c r="D77" s="17" t="s">
        <v>120</v>
      </c>
      <c r="E77" s="63">
        <v>87</v>
      </c>
      <c r="F77" s="20">
        <v>0</v>
      </c>
      <c r="G77" s="62">
        <v>0</v>
      </c>
      <c r="H77" s="62">
        <v>0</v>
      </c>
      <c r="I77" s="26">
        <f t="shared" si="4"/>
        <v>87</v>
      </c>
      <c r="J77" s="21">
        <v>0</v>
      </c>
      <c r="K77" s="16"/>
      <c r="L77" s="16"/>
    </row>
    <row r="78" spans="1:12">
      <c r="A78" s="16">
        <v>18</v>
      </c>
      <c r="B78" s="36" t="s">
        <v>880</v>
      </c>
      <c r="C78" s="17" t="s">
        <v>881</v>
      </c>
      <c r="D78" s="17" t="s">
        <v>120</v>
      </c>
      <c r="E78" s="63">
        <v>154</v>
      </c>
      <c r="F78" s="20">
        <v>0</v>
      </c>
      <c r="G78" s="62">
        <v>0</v>
      </c>
      <c r="H78" s="62">
        <v>0</v>
      </c>
      <c r="I78" s="26">
        <f t="shared" si="4"/>
        <v>154</v>
      </c>
      <c r="J78" s="21">
        <v>0</v>
      </c>
      <c r="K78" s="16"/>
      <c r="L78" s="16"/>
    </row>
    <row r="79" spans="1:12">
      <c r="A79" s="44" t="s">
        <v>119</v>
      </c>
      <c r="B79" s="66"/>
      <c r="C79" s="41"/>
      <c r="D79" s="41"/>
      <c r="E79" s="42">
        <f t="shared" ref="E79:J79" si="5">SUM(E61:E78)</f>
        <v>2429</v>
      </c>
      <c r="F79" s="42">
        <f t="shared" si="5"/>
        <v>766</v>
      </c>
      <c r="G79" s="43">
        <f>(F61+F63+F76)/E79</f>
        <v>0.15850144092219</v>
      </c>
      <c r="H79" s="43">
        <f>(F66+F75+F62)/E79</f>
        <v>0.156854672704817</v>
      </c>
      <c r="I79" s="42">
        <f t="shared" si="5"/>
        <v>2429</v>
      </c>
      <c r="J79" s="42">
        <f t="shared" si="5"/>
        <v>0</v>
      </c>
      <c r="K79" s="56"/>
      <c r="L79" s="56"/>
    </row>
    <row r="80" spans="1:12">
      <c r="A80" s="44" t="s">
        <v>125</v>
      </c>
      <c r="B80" s="45"/>
      <c r="C80" s="41"/>
      <c r="D80" s="41"/>
      <c r="E80" s="42">
        <f t="shared" ref="E80:J80" si="6">E60+E79</f>
        <v>23904.35</v>
      </c>
      <c r="F80" s="42">
        <f t="shared" si="6"/>
        <v>11205.21</v>
      </c>
      <c r="G80" s="43">
        <f>(F6+F10+F15+F19+F26+F37+F40+F41+F42+F44+F51+F61+F63+F76+F13)/E80</f>
        <v>0.369134069740445</v>
      </c>
      <c r="H80" s="43">
        <f>(F7+F16+F20+F24+F34+F39+F66+F62+F75)/E80</f>
        <v>0.0996178519809156</v>
      </c>
      <c r="I80" s="42">
        <f t="shared" si="6"/>
        <v>22187.85</v>
      </c>
      <c r="J80" s="42">
        <f t="shared" si="6"/>
        <v>1716.5</v>
      </c>
      <c r="K80" s="56"/>
      <c r="L80" s="56"/>
    </row>
  </sheetData>
  <mergeCells count="10">
    <mergeCell ref="A1:B1"/>
    <mergeCell ref="A2:L2"/>
    <mergeCell ref="A3:L3"/>
    <mergeCell ref="A4:B4"/>
    <mergeCell ref="C4:F4"/>
    <mergeCell ref="G4:I4"/>
    <mergeCell ref="J4:L4"/>
    <mergeCell ref="A60:B60"/>
    <mergeCell ref="A79:B79"/>
    <mergeCell ref="A80:B80"/>
  </mergeCells>
  <pageMargins left="0.75" right="0.75" top="1" bottom="1" header="0.5" footer="0.5"/>
  <pageSetup paperSize="9" scale="8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4"/>
  <sheetViews>
    <sheetView workbookViewId="0">
      <selection activeCell="A3" sqref="A3:L3"/>
    </sheetView>
  </sheetViews>
  <sheetFormatPr defaultColWidth="9" defaultRowHeight="14.25"/>
  <cols>
    <col min="1" max="1" width="4.69166666666667" customWidth="1"/>
    <col min="2" max="2" width="18.5833333333333" customWidth="1"/>
    <col min="3" max="3" width="25.4416666666667" customWidth="1"/>
    <col min="4" max="4" width="5.08333333333333" customWidth="1"/>
    <col min="5" max="5" width="9.58333333333333" customWidth="1"/>
    <col min="6" max="6" width="9.08333333333333" customWidth="1"/>
    <col min="7" max="7" width="12.0833333333333" customWidth="1"/>
    <col min="8" max="8" width="11.1666666666667" customWidth="1"/>
    <col min="9" max="9" width="11.0833333333333" customWidth="1"/>
    <col min="10" max="10" width="9.33333333333333" customWidth="1"/>
    <col min="11" max="11" width="15.0833333333333" customWidth="1"/>
    <col min="12" max="12" width="11.5" customWidth="1"/>
  </cols>
  <sheetData>
    <row r="1" ht="16.5" spans="1:12">
      <c r="A1" s="1" t="s">
        <v>889</v>
      </c>
      <c r="B1" s="2"/>
      <c r="C1" s="3"/>
      <c r="D1" s="3"/>
      <c r="E1" s="4"/>
      <c r="F1" s="5"/>
      <c r="G1" s="3"/>
      <c r="H1" s="3"/>
      <c r="I1" s="5"/>
      <c r="J1" s="3"/>
      <c r="K1" s="3"/>
      <c r="L1" s="3"/>
    </row>
    <row r="2" ht="27" spans="1:12">
      <c r="A2" s="6" t="s">
        <v>1</v>
      </c>
      <c r="B2" s="6"/>
      <c r="C2" s="6"/>
      <c r="D2" s="6"/>
      <c r="E2" s="7"/>
      <c r="F2" s="6"/>
      <c r="G2" s="6"/>
      <c r="H2" s="6"/>
      <c r="I2" s="6"/>
      <c r="J2" s="6"/>
      <c r="K2" s="6"/>
      <c r="L2" s="6"/>
    </row>
    <row r="3" spans="1:12">
      <c r="A3" s="8" t="s">
        <v>890</v>
      </c>
      <c r="B3" s="9"/>
      <c r="C3" s="9"/>
      <c r="D3" s="9"/>
      <c r="E3" s="10"/>
      <c r="F3" s="9"/>
      <c r="G3" s="9"/>
      <c r="H3" s="9"/>
      <c r="I3" s="9"/>
      <c r="J3" s="9"/>
      <c r="K3" s="47"/>
      <c r="L3" s="47"/>
    </row>
    <row r="4" ht="16.5" spans="1:12">
      <c r="A4" s="11"/>
      <c r="B4" s="11"/>
      <c r="C4" s="12" t="s">
        <v>891</v>
      </c>
      <c r="D4" s="13"/>
      <c r="E4" s="14"/>
      <c r="F4" s="15"/>
      <c r="G4" s="11" t="s">
        <v>4</v>
      </c>
      <c r="H4" s="11"/>
      <c r="I4" s="11"/>
      <c r="J4" s="12" t="s">
        <v>5</v>
      </c>
      <c r="K4" s="48"/>
      <c r="L4" s="15"/>
    </row>
    <row r="5" ht="36.75" spans="1:12">
      <c r="A5" s="16" t="s">
        <v>6</v>
      </c>
      <c r="B5" s="17" t="s">
        <v>7</v>
      </c>
      <c r="C5" s="17" t="s">
        <v>8</v>
      </c>
      <c r="D5" s="17" t="s">
        <v>9</v>
      </c>
      <c r="E5" s="18" t="s">
        <v>10</v>
      </c>
      <c r="F5" s="18" t="s">
        <v>11</v>
      </c>
      <c r="G5" s="17" t="s">
        <v>12</v>
      </c>
      <c r="H5" s="17" t="s">
        <v>13</v>
      </c>
      <c r="I5" s="49" t="s">
        <v>14</v>
      </c>
      <c r="J5" s="17" t="s">
        <v>15</v>
      </c>
      <c r="K5" s="17" t="s">
        <v>16</v>
      </c>
      <c r="L5" s="50" t="s">
        <v>17</v>
      </c>
    </row>
    <row r="6" spans="1:12">
      <c r="A6" s="16">
        <v>1</v>
      </c>
      <c r="B6" s="17" t="s">
        <v>892</v>
      </c>
      <c r="C6" s="17" t="s">
        <v>893</v>
      </c>
      <c r="D6" s="17" t="s">
        <v>20</v>
      </c>
      <c r="E6" s="19">
        <v>92</v>
      </c>
      <c r="F6" s="20">
        <v>0</v>
      </c>
      <c r="G6" s="21">
        <f t="shared" ref="G6:G8" si="0">F6/E6</f>
        <v>0</v>
      </c>
      <c r="H6" s="21">
        <f>F6/E6</f>
        <v>0</v>
      </c>
      <c r="I6" s="26">
        <f t="shared" ref="I6:I47" si="1">E6-J6</f>
        <v>92</v>
      </c>
      <c r="J6" s="21">
        <v>0</v>
      </c>
      <c r="K6" s="50"/>
      <c r="L6" s="17"/>
    </row>
    <row r="7" spans="1:12">
      <c r="A7" s="16">
        <v>2</v>
      </c>
      <c r="B7" s="17" t="s">
        <v>894</v>
      </c>
      <c r="C7" s="17" t="s">
        <v>895</v>
      </c>
      <c r="D7" s="17" t="s">
        <v>20</v>
      </c>
      <c r="E7" s="19">
        <v>450</v>
      </c>
      <c r="F7" s="19">
        <v>450</v>
      </c>
      <c r="G7" s="22">
        <f t="shared" si="0"/>
        <v>1</v>
      </c>
      <c r="H7" s="21">
        <v>0</v>
      </c>
      <c r="I7" s="26">
        <f t="shared" si="1"/>
        <v>421.79</v>
      </c>
      <c r="J7" s="51">
        <v>28.21</v>
      </c>
      <c r="K7" s="50" t="s">
        <v>505</v>
      </c>
      <c r="L7" s="17" t="s">
        <v>21</v>
      </c>
    </row>
    <row r="8" spans="1:12">
      <c r="A8" s="16">
        <v>3</v>
      </c>
      <c r="B8" s="17" t="s">
        <v>896</v>
      </c>
      <c r="C8" s="17" t="s">
        <v>897</v>
      </c>
      <c r="D8" s="17" t="s">
        <v>20</v>
      </c>
      <c r="E8" s="19">
        <v>1950</v>
      </c>
      <c r="F8" s="19">
        <v>1264.05</v>
      </c>
      <c r="G8" s="22">
        <f t="shared" si="0"/>
        <v>0.648230769230769</v>
      </c>
      <c r="H8" s="21">
        <v>0</v>
      </c>
      <c r="I8" s="26">
        <f t="shared" si="1"/>
        <v>1880</v>
      </c>
      <c r="J8" s="52">
        <v>70</v>
      </c>
      <c r="K8" s="50" t="s">
        <v>31</v>
      </c>
      <c r="L8" s="17" t="s">
        <v>21</v>
      </c>
    </row>
    <row r="9" spans="1:12">
      <c r="A9" s="16">
        <v>4</v>
      </c>
      <c r="B9" s="17" t="s">
        <v>898</v>
      </c>
      <c r="C9" s="17" t="s">
        <v>899</v>
      </c>
      <c r="D9" s="17" t="s">
        <v>20</v>
      </c>
      <c r="E9" s="19">
        <v>75</v>
      </c>
      <c r="F9" s="23">
        <v>0</v>
      </c>
      <c r="G9" s="21">
        <v>0</v>
      </c>
      <c r="H9" s="21">
        <v>0</v>
      </c>
      <c r="I9" s="26">
        <f t="shared" si="1"/>
        <v>75</v>
      </c>
      <c r="J9" s="21">
        <v>0</v>
      </c>
      <c r="K9" s="53"/>
      <c r="L9" s="17"/>
    </row>
    <row r="10" spans="1:12">
      <c r="A10" s="16">
        <v>5</v>
      </c>
      <c r="B10" s="17" t="s">
        <v>900</v>
      </c>
      <c r="C10" s="17" t="s">
        <v>901</v>
      </c>
      <c r="D10" s="17" t="s">
        <v>20</v>
      </c>
      <c r="E10" s="19">
        <v>150.4</v>
      </c>
      <c r="F10" s="19">
        <v>150.4</v>
      </c>
      <c r="G10" s="21">
        <v>0</v>
      </c>
      <c r="H10" s="22">
        <f>F10/E10</f>
        <v>1</v>
      </c>
      <c r="I10" s="26">
        <f t="shared" si="1"/>
        <v>120</v>
      </c>
      <c r="J10" s="52">
        <v>30.4</v>
      </c>
      <c r="K10" s="53" t="s">
        <v>31</v>
      </c>
      <c r="L10" s="17" t="s">
        <v>36</v>
      </c>
    </row>
    <row r="11" spans="1:12">
      <c r="A11" s="16">
        <v>6</v>
      </c>
      <c r="B11" s="17" t="s">
        <v>902</v>
      </c>
      <c r="C11" s="17" t="s">
        <v>903</v>
      </c>
      <c r="D11" s="17" t="s">
        <v>20</v>
      </c>
      <c r="E11" s="19">
        <v>989.61</v>
      </c>
      <c r="F11" s="24">
        <v>967.59</v>
      </c>
      <c r="G11" s="22">
        <f t="shared" ref="G11:G14" si="2">F11/E11</f>
        <v>0.977748810137327</v>
      </c>
      <c r="H11" s="21">
        <v>0</v>
      </c>
      <c r="I11" s="26">
        <f t="shared" si="1"/>
        <v>989.61</v>
      </c>
      <c r="J11" s="21">
        <v>0</v>
      </c>
      <c r="K11" s="53"/>
      <c r="L11" s="17" t="s">
        <v>21</v>
      </c>
    </row>
    <row r="12" spans="1:12">
      <c r="A12" s="16">
        <v>7</v>
      </c>
      <c r="B12" s="17" t="s">
        <v>904</v>
      </c>
      <c r="C12" s="17" t="s">
        <v>905</v>
      </c>
      <c r="D12" s="17" t="s">
        <v>20</v>
      </c>
      <c r="E12" s="19">
        <v>656.5</v>
      </c>
      <c r="F12" s="19">
        <v>656.5</v>
      </c>
      <c r="G12" s="21">
        <v>0</v>
      </c>
      <c r="H12" s="22">
        <f t="shared" ref="H12:H18" si="3">F12/E12</f>
        <v>1</v>
      </c>
      <c r="I12" s="26">
        <f t="shared" si="1"/>
        <v>650</v>
      </c>
      <c r="J12" s="52">
        <v>6.5</v>
      </c>
      <c r="K12" s="53" t="s">
        <v>31</v>
      </c>
      <c r="L12" s="17" t="s">
        <v>36</v>
      </c>
    </row>
    <row r="13" spans="1:12">
      <c r="A13" s="16">
        <v>8</v>
      </c>
      <c r="B13" s="17" t="s">
        <v>906</v>
      </c>
      <c r="C13" s="17" t="s">
        <v>907</v>
      </c>
      <c r="D13" s="17" t="s">
        <v>20</v>
      </c>
      <c r="E13" s="19">
        <v>1014.08</v>
      </c>
      <c r="F13" s="19">
        <v>421.58</v>
      </c>
      <c r="G13" s="22">
        <f t="shared" si="2"/>
        <v>0.415726569895866</v>
      </c>
      <c r="H13" s="21">
        <v>0</v>
      </c>
      <c r="I13" s="26">
        <f t="shared" si="1"/>
        <v>851.97</v>
      </c>
      <c r="J13" s="52">
        <v>162.11</v>
      </c>
      <c r="K13" s="53" t="s">
        <v>31</v>
      </c>
      <c r="L13" s="17" t="s">
        <v>21</v>
      </c>
    </row>
    <row r="14" spans="1:12">
      <c r="A14" s="16">
        <v>9</v>
      </c>
      <c r="B14" s="17" t="s">
        <v>908</v>
      </c>
      <c r="C14" s="17" t="s">
        <v>909</v>
      </c>
      <c r="D14" s="17" t="s">
        <v>20</v>
      </c>
      <c r="E14" s="19">
        <v>180.63</v>
      </c>
      <c r="F14" s="19">
        <v>116.32</v>
      </c>
      <c r="G14" s="22">
        <f t="shared" si="2"/>
        <v>0.643968333056524</v>
      </c>
      <c r="H14" s="21">
        <v>0</v>
      </c>
      <c r="I14" s="26">
        <f t="shared" si="1"/>
        <v>180.63</v>
      </c>
      <c r="J14" s="21">
        <v>0</v>
      </c>
      <c r="K14" s="17"/>
      <c r="L14" s="17" t="s">
        <v>21</v>
      </c>
    </row>
    <row r="15" spans="1:12">
      <c r="A15" s="16">
        <v>10</v>
      </c>
      <c r="B15" s="25" t="s">
        <v>800</v>
      </c>
      <c r="C15" s="17" t="s">
        <v>910</v>
      </c>
      <c r="D15" s="17" t="s">
        <v>20</v>
      </c>
      <c r="E15" s="19">
        <v>160</v>
      </c>
      <c r="F15" s="20">
        <v>0</v>
      </c>
      <c r="G15" s="21">
        <v>0</v>
      </c>
      <c r="H15" s="21">
        <v>0</v>
      </c>
      <c r="I15" s="26">
        <f t="shared" si="1"/>
        <v>160</v>
      </c>
      <c r="J15" s="21">
        <v>0</v>
      </c>
      <c r="K15" s="53"/>
      <c r="L15" s="16"/>
    </row>
    <row r="16" spans="1:12">
      <c r="A16" s="16">
        <v>11</v>
      </c>
      <c r="B16" s="17" t="s">
        <v>911</v>
      </c>
      <c r="C16" s="17" t="s">
        <v>912</v>
      </c>
      <c r="D16" s="17" t="s">
        <v>20</v>
      </c>
      <c r="E16" s="19">
        <v>367</v>
      </c>
      <c r="F16" s="26">
        <v>367</v>
      </c>
      <c r="G16" s="21">
        <v>0</v>
      </c>
      <c r="H16" s="22">
        <f t="shared" si="3"/>
        <v>1</v>
      </c>
      <c r="I16" s="26">
        <f t="shared" si="1"/>
        <v>367</v>
      </c>
      <c r="J16" s="21">
        <v>0</v>
      </c>
      <c r="K16" s="53"/>
      <c r="L16" s="16" t="s">
        <v>36</v>
      </c>
    </row>
    <row r="17" spans="1:12">
      <c r="A17" s="16">
        <v>12</v>
      </c>
      <c r="B17" s="17" t="s">
        <v>913</v>
      </c>
      <c r="C17" s="17" t="s">
        <v>912</v>
      </c>
      <c r="D17" s="17" t="s">
        <v>20</v>
      </c>
      <c r="E17" s="19">
        <v>67.22</v>
      </c>
      <c r="F17" s="26">
        <v>67.22</v>
      </c>
      <c r="G17" s="21">
        <v>0</v>
      </c>
      <c r="H17" s="22">
        <f t="shared" si="3"/>
        <v>1</v>
      </c>
      <c r="I17" s="26">
        <f t="shared" si="1"/>
        <v>21</v>
      </c>
      <c r="J17" s="52">
        <v>46.22</v>
      </c>
      <c r="K17" s="53" t="s">
        <v>31</v>
      </c>
      <c r="L17" s="16" t="s">
        <v>36</v>
      </c>
    </row>
    <row r="18" spans="1:12">
      <c r="A18" s="16">
        <v>13</v>
      </c>
      <c r="B18" s="17" t="s">
        <v>914</v>
      </c>
      <c r="C18" s="17" t="s">
        <v>912</v>
      </c>
      <c r="D18" s="17" t="s">
        <v>20</v>
      </c>
      <c r="E18" s="19">
        <v>551.45</v>
      </c>
      <c r="F18" s="26">
        <v>551.45</v>
      </c>
      <c r="G18" s="21">
        <v>0</v>
      </c>
      <c r="H18" s="22">
        <f t="shared" si="3"/>
        <v>1</v>
      </c>
      <c r="I18" s="26">
        <f t="shared" si="1"/>
        <v>551.45</v>
      </c>
      <c r="J18" s="21">
        <v>0</v>
      </c>
      <c r="K18" s="53"/>
      <c r="L18" s="16" t="s">
        <v>36</v>
      </c>
    </row>
    <row r="19" spans="1:12">
      <c r="A19" s="16">
        <v>14</v>
      </c>
      <c r="B19" s="17" t="s">
        <v>915</v>
      </c>
      <c r="C19" s="17" t="s">
        <v>916</v>
      </c>
      <c r="D19" s="17" t="s">
        <v>20</v>
      </c>
      <c r="E19" s="19">
        <v>50</v>
      </c>
      <c r="F19" s="20">
        <v>0</v>
      </c>
      <c r="G19" s="21">
        <v>0</v>
      </c>
      <c r="H19" s="21">
        <v>0</v>
      </c>
      <c r="I19" s="26">
        <f t="shared" si="1"/>
        <v>50</v>
      </c>
      <c r="J19" s="21">
        <v>0</v>
      </c>
      <c r="K19" s="53"/>
      <c r="L19" s="16"/>
    </row>
    <row r="20" ht="24" spans="1:12">
      <c r="A20" s="16">
        <v>15</v>
      </c>
      <c r="B20" s="17" t="s">
        <v>917</v>
      </c>
      <c r="C20" s="17" t="s">
        <v>912</v>
      </c>
      <c r="D20" s="17" t="s">
        <v>20</v>
      </c>
      <c r="E20" s="19">
        <v>150</v>
      </c>
      <c r="F20" s="20">
        <v>0</v>
      </c>
      <c r="G20" s="21">
        <v>0</v>
      </c>
      <c r="H20" s="21">
        <v>0</v>
      </c>
      <c r="I20" s="26">
        <f t="shared" si="1"/>
        <v>150</v>
      </c>
      <c r="J20" s="21">
        <v>0</v>
      </c>
      <c r="K20" s="53"/>
      <c r="L20" s="16"/>
    </row>
    <row r="21" ht="24" spans="1:12">
      <c r="A21" s="16">
        <v>16</v>
      </c>
      <c r="B21" s="17" t="s">
        <v>918</v>
      </c>
      <c r="C21" s="17" t="s">
        <v>919</v>
      </c>
      <c r="D21" s="17" t="s">
        <v>20</v>
      </c>
      <c r="E21" s="19">
        <v>315</v>
      </c>
      <c r="F21" s="20">
        <v>0</v>
      </c>
      <c r="G21" s="21">
        <v>0</v>
      </c>
      <c r="H21" s="21">
        <v>0</v>
      </c>
      <c r="I21" s="26">
        <f t="shared" si="1"/>
        <v>265</v>
      </c>
      <c r="J21" s="52">
        <v>50</v>
      </c>
      <c r="K21" s="53" t="s">
        <v>31</v>
      </c>
      <c r="L21" s="16"/>
    </row>
    <row r="22" ht="24" spans="1:12">
      <c r="A22" s="16">
        <v>17</v>
      </c>
      <c r="B22" s="17" t="s">
        <v>920</v>
      </c>
      <c r="C22" s="17" t="s">
        <v>901</v>
      </c>
      <c r="D22" s="17" t="s">
        <v>20</v>
      </c>
      <c r="E22" s="19">
        <v>356.51</v>
      </c>
      <c r="F22" s="26">
        <v>343.42</v>
      </c>
      <c r="G22" s="22">
        <f>F22/E22</f>
        <v>0.963282937365011</v>
      </c>
      <c r="H22" s="21">
        <v>0</v>
      </c>
      <c r="I22" s="26">
        <f t="shared" si="1"/>
        <v>356.51</v>
      </c>
      <c r="J22" s="21">
        <v>0</v>
      </c>
      <c r="K22" s="53"/>
      <c r="L22" s="16" t="s">
        <v>21</v>
      </c>
    </row>
    <row r="23" ht="24" spans="1:12">
      <c r="A23" s="16">
        <v>18</v>
      </c>
      <c r="B23" s="17" t="s">
        <v>921</v>
      </c>
      <c r="C23" s="17" t="s">
        <v>922</v>
      </c>
      <c r="D23" s="17" t="s">
        <v>20</v>
      </c>
      <c r="E23" s="27">
        <v>903.696</v>
      </c>
      <c r="F23" s="26">
        <v>903.7</v>
      </c>
      <c r="G23" s="21">
        <v>0</v>
      </c>
      <c r="H23" s="22">
        <f>F23/E23</f>
        <v>1.00000442626724</v>
      </c>
      <c r="I23" s="26">
        <f t="shared" si="1"/>
        <v>903.58</v>
      </c>
      <c r="J23" s="54">
        <v>0.116</v>
      </c>
      <c r="K23" s="53" t="s">
        <v>31</v>
      </c>
      <c r="L23" s="16" t="s">
        <v>36</v>
      </c>
    </row>
    <row r="24" ht="24" spans="1:12">
      <c r="A24" s="16">
        <v>19</v>
      </c>
      <c r="B24" s="17" t="s">
        <v>923</v>
      </c>
      <c r="C24" s="17" t="s">
        <v>897</v>
      </c>
      <c r="D24" s="17" t="s">
        <v>20</v>
      </c>
      <c r="E24" s="19">
        <v>551.03</v>
      </c>
      <c r="F24" s="20">
        <v>0</v>
      </c>
      <c r="G24" s="21">
        <v>0</v>
      </c>
      <c r="H24" s="21">
        <v>0</v>
      </c>
      <c r="I24" s="26">
        <f t="shared" si="1"/>
        <v>550</v>
      </c>
      <c r="J24" s="52">
        <v>1.03</v>
      </c>
      <c r="K24" s="53" t="s">
        <v>31</v>
      </c>
      <c r="L24" s="17"/>
    </row>
    <row r="25" ht="24" spans="1:12">
      <c r="A25" s="16">
        <v>20</v>
      </c>
      <c r="B25" s="17" t="s">
        <v>924</v>
      </c>
      <c r="C25" s="17" t="s">
        <v>925</v>
      </c>
      <c r="D25" s="17" t="s">
        <v>20</v>
      </c>
      <c r="E25" s="19">
        <v>980</v>
      </c>
      <c r="F25" s="26">
        <v>980</v>
      </c>
      <c r="G25" s="22">
        <f t="shared" ref="G25:G34" si="4">F25/E25</f>
        <v>1</v>
      </c>
      <c r="H25" s="21">
        <v>0</v>
      </c>
      <c r="I25" s="26">
        <f t="shared" si="1"/>
        <v>970</v>
      </c>
      <c r="J25" s="52">
        <v>10</v>
      </c>
      <c r="K25" s="53" t="s">
        <v>31</v>
      </c>
      <c r="L25" s="17" t="s">
        <v>21</v>
      </c>
    </row>
    <row r="26" ht="24" spans="1:12">
      <c r="A26" s="16">
        <v>21</v>
      </c>
      <c r="B26" s="17" t="s">
        <v>926</v>
      </c>
      <c r="C26" s="17" t="s">
        <v>927</v>
      </c>
      <c r="D26" s="17" t="s">
        <v>20</v>
      </c>
      <c r="E26" s="28">
        <v>720</v>
      </c>
      <c r="F26" s="20">
        <v>0</v>
      </c>
      <c r="G26" s="21">
        <v>0</v>
      </c>
      <c r="H26" s="21">
        <v>0</v>
      </c>
      <c r="I26" s="26">
        <f t="shared" si="1"/>
        <v>522.6</v>
      </c>
      <c r="J26" s="52">
        <v>197.4</v>
      </c>
      <c r="K26" s="53" t="s">
        <v>31</v>
      </c>
      <c r="L26" s="16"/>
    </row>
    <row r="27" ht="24" spans="1:12">
      <c r="A27" s="16">
        <v>22</v>
      </c>
      <c r="B27" s="17" t="s">
        <v>928</v>
      </c>
      <c r="C27" s="17" t="s">
        <v>929</v>
      </c>
      <c r="D27" s="17" t="s">
        <v>20</v>
      </c>
      <c r="E27" s="19">
        <v>305</v>
      </c>
      <c r="F27" s="20">
        <v>0</v>
      </c>
      <c r="G27" s="21">
        <v>0</v>
      </c>
      <c r="H27" s="21">
        <v>0</v>
      </c>
      <c r="I27" s="26">
        <f t="shared" si="1"/>
        <v>305</v>
      </c>
      <c r="J27" s="21">
        <v>0</v>
      </c>
      <c r="K27" s="53"/>
      <c r="L27" s="17"/>
    </row>
    <row r="28" ht="24" spans="1:12">
      <c r="A28" s="16">
        <v>23</v>
      </c>
      <c r="B28" s="17" t="s">
        <v>930</v>
      </c>
      <c r="C28" s="17" t="s">
        <v>931</v>
      </c>
      <c r="D28" s="17" t="s">
        <v>20</v>
      </c>
      <c r="E28" s="19">
        <v>870</v>
      </c>
      <c r="F28" s="26">
        <v>803.67</v>
      </c>
      <c r="G28" s="22">
        <f t="shared" si="4"/>
        <v>0.923758620689655</v>
      </c>
      <c r="H28" s="21">
        <v>0</v>
      </c>
      <c r="I28" s="26">
        <f t="shared" si="1"/>
        <v>870</v>
      </c>
      <c r="J28" s="21">
        <v>0</v>
      </c>
      <c r="K28" s="53"/>
      <c r="L28" s="16" t="s">
        <v>21</v>
      </c>
    </row>
    <row r="29" ht="24" spans="1:12">
      <c r="A29" s="16">
        <v>24</v>
      </c>
      <c r="B29" s="17" t="s">
        <v>932</v>
      </c>
      <c r="C29" s="17" t="s">
        <v>933</v>
      </c>
      <c r="D29" s="17" t="s">
        <v>20</v>
      </c>
      <c r="E29" s="19">
        <v>185</v>
      </c>
      <c r="F29" s="20">
        <v>0</v>
      </c>
      <c r="G29" s="21">
        <v>0</v>
      </c>
      <c r="H29" s="21">
        <v>0</v>
      </c>
      <c r="I29" s="26">
        <f t="shared" si="1"/>
        <v>185</v>
      </c>
      <c r="J29" s="21">
        <v>0</v>
      </c>
      <c r="K29" s="53"/>
      <c r="L29" s="16"/>
    </row>
    <row r="30" ht="24" spans="1:12">
      <c r="A30" s="16">
        <v>25</v>
      </c>
      <c r="B30" s="17" t="s">
        <v>934</v>
      </c>
      <c r="C30" s="17" t="s">
        <v>935</v>
      </c>
      <c r="D30" s="17" t="s">
        <v>20</v>
      </c>
      <c r="E30" s="19">
        <v>1450</v>
      </c>
      <c r="F30" s="26">
        <v>1184.41</v>
      </c>
      <c r="G30" s="22">
        <f t="shared" si="4"/>
        <v>0.816834482758621</v>
      </c>
      <c r="H30" s="21">
        <v>0</v>
      </c>
      <c r="I30" s="26">
        <f t="shared" si="1"/>
        <v>1100</v>
      </c>
      <c r="J30" s="52">
        <v>350</v>
      </c>
      <c r="K30" s="53" t="s">
        <v>31</v>
      </c>
      <c r="L30" s="16" t="s">
        <v>21</v>
      </c>
    </row>
    <row r="31" ht="24" spans="1:12">
      <c r="A31" s="16">
        <v>26</v>
      </c>
      <c r="B31" s="17" t="s">
        <v>936</v>
      </c>
      <c r="C31" s="17" t="s">
        <v>937</v>
      </c>
      <c r="D31" s="17" t="s">
        <v>20</v>
      </c>
      <c r="E31" s="19">
        <v>712</v>
      </c>
      <c r="F31" s="26">
        <v>566.68</v>
      </c>
      <c r="G31" s="22">
        <f t="shared" si="4"/>
        <v>0.795898876404494</v>
      </c>
      <c r="H31" s="21">
        <v>0</v>
      </c>
      <c r="I31" s="26">
        <f t="shared" si="1"/>
        <v>712</v>
      </c>
      <c r="J31" s="21">
        <v>0</v>
      </c>
      <c r="K31" s="53"/>
      <c r="L31" s="16" t="s">
        <v>21</v>
      </c>
    </row>
    <row r="32" ht="24" spans="1:12">
      <c r="A32" s="16">
        <v>27</v>
      </c>
      <c r="B32" s="17" t="s">
        <v>938</v>
      </c>
      <c r="C32" s="17" t="s">
        <v>939</v>
      </c>
      <c r="D32" s="17" t="s">
        <v>20</v>
      </c>
      <c r="E32" s="19">
        <v>1696</v>
      </c>
      <c r="F32" s="26">
        <v>1150.77</v>
      </c>
      <c r="G32" s="22">
        <f t="shared" si="4"/>
        <v>0.678520047169811</v>
      </c>
      <c r="H32" s="21">
        <v>0</v>
      </c>
      <c r="I32" s="26">
        <f t="shared" si="1"/>
        <v>1696</v>
      </c>
      <c r="J32" s="21">
        <v>0</v>
      </c>
      <c r="K32" s="53"/>
      <c r="L32" s="16" t="s">
        <v>21</v>
      </c>
    </row>
    <row r="33" ht="24" spans="1:12">
      <c r="A33" s="16">
        <v>28</v>
      </c>
      <c r="B33" s="17" t="s">
        <v>940</v>
      </c>
      <c r="C33" s="17" t="s">
        <v>941</v>
      </c>
      <c r="D33" s="17" t="s">
        <v>20</v>
      </c>
      <c r="E33" s="19">
        <v>1949.23</v>
      </c>
      <c r="F33" s="26">
        <v>1395.87</v>
      </c>
      <c r="G33" s="22">
        <f t="shared" si="4"/>
        <v>0.716113542270538</v>
      </c>
      <c r="H33" s="21">
        <v>0</v>
      </c>
      <c r="I33" s="26">
        <f t="shared" si="1"/>
        <v>1949.23</v>
      </c>
      <c r="J33" s="21">
        <v>0</v>
      </c>
      <c r="K33" s="53"/>
      <c r="L33" s="16" t="s">
        <v>21</v>
      </c>
    </row>
    <row r="34" ht="24" spans="1:12">
      <c r="A34" s="16">
        <v>29</v>
      </c>
      <c r="B34" s="17" t="s">
        <v>942</v>
      </c>
      <c r="C34" s="17" t="s">
        <v>943</v>
      </c>
      <c r="D34" s="17" t="s">
        <v>20</v>
      </c>
      <c r="E34" s="19">
        <v>900</v>
      </c>
      <c r="F34" s="26">
        <v>761.15</v>
      </c>
      <c r="G34" s="22">
        <f t="shared" si="4"/>
        <v>0.845722222222222</v>
      </c>
      <c r="H34" s="21">
        <v>0</v>
      </c>
      <c r="I34" s="26">
        <f t="shared" si="1"/>
        <v>898</v>
      </c>
      <c r="J34" s="52">
        <v>2</v>
      </c>
      <c r="K34" s="53" t="s">
        <v>31</v>
      </c>
      <c r="L34" s="16" t="s">
        <v>21</v>
      </c>
    </row>
    <row r="35" ht="24" spans="1:12">
      <c r="A35" s="16">
        <v>30</v>
      </c>
      <c r="B35" s="17" t="s">
        <v>944</v>
      </c>
      <c r="C35" s="17" t="s">
        <v>945</v>
      </c>
      <c r="D35" s="17" t="s">
        <v>20</v>
      </c>
      <c r="E35" s="19">
        <v>1860</v>
      </c>
      <c r="F35" s="20">
        <v>0</v>
      </c>
      <c r="G35" s="21">
        <v>0</v>
      </c>
      <c r="H35" s="21">
        <v>0</v>
      </c>
      <c r="I35" s="26">
        <f t="shared" si="1"/>
        <v>1860</v>
      </c>
      <c r="J35" s="21">
        <v>0</v>
      </c>
      <c r="K35" s="53"/>
      <c r="L35" s="16"/>
    </row>
    <row r="36" ht="24" spans="1:12">
      <c r="A36" s="16">
        <v>31</v>
      </c>
      <c r="B36" s="17" t="s">
        <v>946</v>
      </c>
      <c r="C36" s="17" t="s">
        <v>910</v>
      </c>
      <c r="D36" s="17" t="s">
        <v>20</v>
      </c>
      <c r="E36" s="19">
        <v>1100</v>
      </c>
      <c r="F36" s="26">
        <v>1033.42</v>
      </c>
      <c r="G36" s="22">
        <f t="shared" ref="G36:G40" si="5">F36/E36</f>
        <v>0.939472727272727</v>
      </c>
      <c r="H36" s="21">
        <v>0</v>
      </c>
      <c r="I36" s="26">
        <f t="shared" si="1"/>
        <v>1100</v>
      </c>
      <c r="J36" s="21">
        <v>0</v>
      </c>
      <c r="K36" s="53"/>
      <c r="L36" s="16" t="s">
        <v>21</v>
      </c>
    </row>
    <row r="37" ht="24" spans="1:12">
      <c r="A37" s="16">
        <v>32</v>
      </c>
      <c r="B37" s="17" t="s">
        <v>947</v>
      </c>
      <c r="C37" s="17" t="s">
        <v>901</v>
      </c>
      <c r="D37" s="17" t="s">
        <v>20</v>
      </c>
      <c r="E37" s="19">
        <v>930</v>
      </c>
      <c r="F37" s="26">
        <v>792.14</v>
      </c>
      <c r="G37" s="22">
        <f t="shared" si="5"/>
        <v>0.851763440860215</v>
      </c>
      <c r="H37" s="21">
        <v>0</v>
      </c>
      <c r="I37" s="26">
        <f t="shared" si="1"/>
        <v>800</v>
      </c>
      <c r="J37" s="52">
        <v>130</v>
      </c>
      <c r="K37" s="53" t="s">
        <v>31</v>
      </c>
      <c r="L37" s="16" t="s">
        <v>21</v>
      </c>
    </row>
    <row r="38" spans="1:12">
      <c r="A38" s="16">
        <v>33</v>
      </c>
      <c r="B38" s="17" t="s">
        <v>948</v>
      </c>
      <c r="C38" s="17" t="s">
        <v>949</v>
      </c>
      <c r="D38" s="17" t="s">
        <v>20</v>
      </c>
      <c r="E38" s="19">
        <v>724.65</v>
      </c>
      <c r="F38" s="20">
        <v>0</v>
      </c>
      <c r="G38" s="21">
        <v>0</v>
      </c>
      <c r="H38" s="21">
        <v>0</v>
      </c>
      <c r="I38" s="26">
        <f t="shared" si="1"/>
        <v>714.89</v>
      </c>
      <c r="J38" s="52">
        <v>9.76</v>
      </c>
      <c r="K38" s="53" t="s">
        <v>31</v>
      </c>
      <c r="L38" s="16"/>
    </row>
    <row r="39" ht="24" spans="1:12">
      <c r="A39" s="16">
        <v>34</v>
      </c>
      <c r="B39" s="17" t="s">
        <v>950</v>
      </c>
      <c r="C39" s="17" t="s">
        <v>910</v>
      </c>
      <c r="D39" s="17" t="s">
        <v>20</v>
      </c>
      <c r="E39" s="19">
        <v>120</v>
      </c>
      <c r="F39" s="20">
        <v>0</v>
      </c>
      <c r="G39" s="21">
        <v>0</v>
      </c>
      <c r="H39" s="21">
        <v>0</v>
      </c>
      <c r="I39" s="26">
        <f t="shared" si="1"/>
        <v>120</v>
      </c>
      <c r="J39" s="21">
        <v>0</v>
      </c>
      <c r="K39" s="53"/>
      <c r="L39" s="16"/>
    </row>
    <row r="40" ht="24" spans="1:12">
      <c r="A40" s="16">
        <v>35</v>
      </c>
      <c r="B40" s="17" t="s">
        <v>951</v>
      </c>
      <c r="C40" s="17" t="s">
        <v>903</v>
      </c>
      <c r="D40" s="17" t="s">
        <v>20</v>
      </c>
      <c r="E40" s="19">
        <v>1075.72</v>
      </c>
      <c r="F40" s="26">
        <v>1075</v>
      </c>
      <c r="G40" s="22">
        <f t="shared" si="5"/>
        <v>0.999330680846317</v>
      </c>
      <c r="H40" s="21">
        <v>0</v>
      </c>
      <c r="I40" s="26">
        <f t="shared" si="1"/>
        <v>1075.72</v>
      </c>
      <c r="J40" s="21">
        <v>0</v>
      </c>
      <c r="K40" s="53"/>
      <c r="L40" s="16" t="s">
        <v>21</v>
      </c>
    </row>
    <row r="41" ht="24" spans="1:12">
      <c r="A41" s="16">
        <v>36</v>
      </c>
      <c r="B41" s="17" t="s">
        <v>952</v>
      </c>
      <c r="C41" s="17" t="s">
        <v>945</v>
      </c>
      <c r="D41" s="17" t="s">
        <v>20</v>
      </c>
      <c r="E41" s="19">
        <v>103.51</v>
      </c>
      <c r="F41" s="20">
        <v>0</v>
      </c>
      <c r="G41" s="21">
        <v>0</v>
      </c>
      <c r="H41" s="21">
        <v>0</v>
      </c>
      <c r="I41" s="26">
        <f t="shared" si="1"/>
        <v>103</v>
      </c>
      <c r="J41" s="52">
        <v>0.51</v>
      </c>
      <c r="K41" s="53" t="s">
        <v>31</v>
      </c>
      <c r="L41" s="16"/>
    </row>
    <row r="42" ht="24" spans="1:12">
      <c r="A42" s="16">
        <v>37</v>
      </c>
      <c r="B42" s="17" t="s">
        <v>953</v>
      </c>
      <c r="C42" s="17" t="s">
        <v>912</v>
      </c>
      <c r="D42" s="17" t="s">
        <v>20</v>
      </c>
      <c r="E42" s="19">
        <v>427.62</v>
      </c>
      <c r="F42" s="20">
        <v>0</v>
      </c>
      <c r="G42" s="21">
        <v>0</v>
      </c>
      <c r="H42" s="21">
        <v>0</v>
      </c>
      <c r="I42" s="26">
        <f t="shared" si="1"/>
        <v>427.62</v>
      </c>
      <c r="J42" s="21">
        <v>0</v>
      </c>
      <c r="K42" s="53"/>
      <c r="L42" s="16"/>
    </row>
    <row r="43" spans="1:12">
      <c r="A43" s="16">
        <v>38</v>
      </c>
      <c r="B43" s="17" t="s">
        <v>954</v>
      </c>
      <c r="C43" s="17" t="s">
        <v>901</v>
      </c>
      <c r="D43" s="17" t="s">
        <v>20</v>
      </c>
      <c r="E43" s="19">
        <v>30</v>
      </c>
      <c r="F43" s="20">
        <v>0</v>
      </c>
      <c r="G43" s="21">
        <v>0</v>
      </c>
      <c r="H43" s="21">
        <v>0</v>
      </c>
      <c r="I43" s="26">
        <f t="shared" si="1"/>
        <v>30</v>
      </c>
      <c r="J43" s="21">
        <v>0</v>
      </c>
      <c r="K43" s="53"/>
      <c r="L43" s="16"/>
    </row>
    <row r="44" ht="24" spans="1:12">
      <c r="A44" s="16">
        <v>39</v>
      </c>
      <c r="B44" s="25" t="s">
        <v>955</v>
      </c>
      <c r="C44" s="17" t="s">
        <v>956</v>
      </c>
      <c r="D44" s="17" t="s">
        <v>20</v>
      </c>
      <c r="E44" s="19">
        <v>87.5</v>
      </c>
      <c r="F44" s="20">
        <v>0</v>
      </c>
      <c r="G44" s="21">
        <v>0</v>
      </c>
      <c r="H44" s="21">
        <v>0</v>
      </c>
      <c r="I44" s="26">
        <f t="shared" si="1"/>
        <v>87.5</v>
      </c>
      <c r="J44" s="21">
        <v>0</v>
      </c>
      <c r="K44" s="53"/>
      <c r="L44" s="16"/>
    </row>
    <row r="45" ht="24" spans="1:12">
      <c r="A45" s="16">
        <v>40</v>
      </c>
      <c r="B45" s="17" t="s">
        <v>957</v>
      </c>
      <c r="C45" s="17" t="s">
        <v>958</v>
      </c>
      <c r="D45" s="17" t="s">
        <v>20</v>
      </c>
      <c r="E45" s="19">
        <v>454.36</v>
      </c>
      <c r="F45" s="26">
        <v>230.65</v>
      </c>
      <c r="G45" s="22">
        <f t="shared" ref="G45:G50" si="6">F45/E45</f>
        <v>0.507637115943305</v>
      </c>
      <c r="H45" s="21">
        <v>0</v>
      </c>
      <c r="I45" s="26">
        <f t="shared" si="1"/>
        <v>454.36</v>
      </c>
      <c r="J45" s="21">
        <v>0</v>
      </c>
      <c r="K45" s="53"/>
      <c r="L45" s="16" t="s">
        <v>21</v>
      </c>
    </row>
    <row r="46" ht="24" spans="1:12">
      <c r="A46" s="16">
        <v>41</v>
      </c>
      <c r="B46" s="17" t="s">
        <v>959</v>
      </c>
      <c r="C46" s="17" t="s">
        <v>958</v>
      </c>
      <c r="D46" s="17" t="s">
        <v>20</v>
      </c>
      <c r="E46" s="19">
        <v>105</v>
      </c>
      <c r="F46" s="26">
        <v>72</v>
      </c>
      <c r="G46" s="22">
        <f t="shared" si="6"/>
        <v>0.685714285714286</v>
      </c>
      <c r="H46" s="21">
        <v>0</v>
      </c>
      <c r="I46" s="26">
        <f t="shared" si="1"/>
        <v>105</v>
      </c>
      <c r="J46" s="21">
        <v>0</v>
      </c>
      <c r="K46" s="53"/>
      <c r="L46" s="16" t="s">
        <v>21</v>
      </c>
    </row>
    <row r="47" spans="1:12">
      <c r="A47" s="16">
        <v>42</v>
      </c>
      <c r="B47" s="17" t="s">
        <v>960</v>
      </c>
      <c r="C47" s="17" t="s">
        <v>961</v>
      </c>
      <c r="D47" s="17" t="s">
        <v>20</v>
      </c>
      <c r="E47" s="19">
        <v>130</v>
      </c>
      <c r="F47" s="20">
        <v>0</v>
      </c>
      <c r="G47" s="21">
        <v>0</v>
      </c>
      <c r="H47" s="21">
        <v>0</v>
      </c>
      <c r="I47" s="26">
        <f t="shared" si="1"/>
        <v>130</v>
      </c>
      <c r="J47" s="21">
        <v>0</v>
      </c>
      <c r="K47" s="53"/>
      <c r="L47" s="16"/>
    </row>
    <row r="48" spans="1:12">
      <c r="A48" s="29" t="s">
        <v>119</v>
      </c>
      <c r="B48" s="30"/>
      <c r="C48" s="31"/>
      <c r="D48" s="31"/>
      <c r="E48" s="32">
        <f t="shared" ref="E48:J48" si="7">SUM(E6:E47)</f>
        <v>25945.716</v>
      </c>
      <c r="F48" s="33">
        <f t="shared" si="7"/>
        <v>16304.99</v>
      </c>
      <c r="G48" s="34">
        <f>(F7+F8+F11+F13+F14+F22+F25+F28+F30+F31+F32+F33+F34+F36+F37+F40+F45+F46)/E48</f>
        <v>0.524507398446819</v>
      </c>
      <c r="H48" s="34">
        <f>(F10+F12+F16+F17+F18+F23)/E48</f>
        <v>0.103919660571325</v>
      </c>
      <c r="I48" s="33">
        <f t="shared" si="7"/>
        <v>24851.46</v>
      </c>
      <c r="J48" s="55">
        <f t="shared" si="7"/>
        <v>1094.256</v>
      </c>
      <c r="K48" s="56"/>
      <c r="L48" s="57"/>
    </row>
    <row r="49" spans="1:12">
      <c r="A49" s="16">
        <v>1</v>
      </c>
      <c r="B49" s="17" t="s">
        <v>894</v>
      </c>
      <c r="C49" s="17" t="s">
        <v>895</v>
      </c>
      <c r="D49" s="17" t="s">
        <v>120</v>
      </c>
      <c r="E49" s="19">
        <v>228.21</v>
      </c>
      <c r="F49" s="19">
        <v>162.49</v>
      </c>
      <c r="G49" s="35">
        <f t="shared" si="6"/>
        <v>0.712019631041584</v>
      </c>
      <c r="H49" s="23">
        <v>0</v>
      </c>
      <c r="I49" s="26">
        <f t="shared" ref="I49:I62" si="8">E49-J49</f>
        <v>228.21</v>
      </c>
      <c r="J49" s="21">
        <v>0</v>
      </c>
      <c r="K49" s="53"/>
      <c r="L49" s="16" t="s">
        <v>21</v>
      </c>
    </row>
    <row r="50" spans="1:12">
      <c r="A50" s="16">
        <v>2</v>
      </c>
      <c r="B50" s="36" t="s">
        <v>962</v>
      </c>
      <c r="C50" s="17" t="s">
        <v>897</v>
      </c>
      <c r="D50" s="17" t="s">
        <v>120</v>
      </c>
      <c r="E50" s="37">
        <v>200</v>
      </c>
      <c r="F50" s="19">
        <v>150.57</v>
      </c>
      <c r="G50" s="35">
        <f t="shared" si="6"/>
        <v>0.75285</v>
      </c>
      <c r="H50" s="23">
        <v>0</v>
      </c>
      <c r="I50" s="26">
        <f t="shared" si="8"/>
        <v>200</v>
      </c>
      <c r="J50" s="21">
        <v>0</v>
      </c>
      <c r="K50" s="53"/>
      <c r="L50" s="16" t="s">
        <v>21</v>
      </c>
    </row>
    <row r="51" spans="1:12">
      <c r="A51" s="16">
        <v>3</v>
      </c>
      <c r="B51" s="36" t="s">
        <v>898</v>
      </c>
      <c r="C51" s="17" t="s">
        <v>899</v>
      </c>
      <c r="D51" s="17" t="s">
        <v>120</v>
      </c>
      <c r="E51" s="37">
        <v>64.59</v>
      </c>
      <c r="F51" s="23">
        <v>0</v>
      </c>
      <c r="G51" s="23">
        <v>0</v>
      </c>
      <c r="H51" s="23">
        <v>0</v>
      </c>
      <c r="I51" s="26">
        <f t="shared" si="8"/>
        <v>64.59</v>
      </c>
      <c r="J51" s="21">
        <v>0</v>
      </c>
      <c r="K51" s="53"/>
      <c r="L51" s="16"/>
    </row>
    <row r="52" ht="24" spans="1:12">
      <c r="A52" s="16">
        <v>4</v>
      </c>
      <c r="B52" s="36" t="s">
        <v>963</v>
      </c>
      <c r="C52" s="17" t="s">
        <v>901</v>
      </c>
      <c r="D52" s="17" t="s">
        <v>120</v>
      </c>
      <c r="E52" s="37">
        <v>144.45</v>
      </c>
      <c r="F52" s="19">
        <v>126.3</v>
      </c>
      <c r="G52" s="35">
        <f t="shared" ref="G52:G61" si="9">F52/E52</f>
        <v>0.874350986500519</v>
      </c>
      <c r="H52" s="23">
        <v>0</v>
      </c>
      <c r="I52" s="26">
        <f t="shared" si="8"/>
        <v>144.45</v>
      </c>
      <c r="J52" s="21">
        <v>0</v>
      </c>
      <c r="K52" s="53"/>
      <c r="L52" s="16" t="s">
        <v>21</v>
      </c>
    </row>
    <row r="53" ht="24" spans="1:12">
      <c r="A53" s="16">
        <v>5</v>
      </c>
      <c r="B53" s="36" t="s">
        <v>921</v>
      </c>
      <c r="C53" s="17" t="s">
        <v>897</v>
      </c>
      <c r="D53" s="17" t="s">
        <v>120</v>
      </c>
      <c r="E53" s="37">
        <v>113.97</v>
      </c>
      <c r="F53" s="23">
        <v>0</v>
      </c>
      <c r="G53" s="23">
        <v>0</v>
      </c>
      <c r="H53" s="23">
        <v>0</v>
      </c>
      <c r="I53" s="26">
        <f t="shared" si="8"/>
        <v>113.97</v>
      </c>
      <c r="J53" s="21">
        <v>0</v>
      </c>
      <c r="K53" s="53"/>
      <c r="L53" s="16"/>
    </row>
    <row r="54" ht="24" spans="1:12">
      <c r="A54" s="16">
        <v>6</v>
      </c>
      <c r="B54" s="36" t="s">
        <v>964</v>
      </c>
      <c r="C54" s="17" t="s">
        <v>897</v>
      </c>
      <c r="D54" s="17" t="s">
        <v>120</v>
      </c>
      <c r="E54" s="37">
        <v>103.87</v>
      </c>
      <c r="F54" s="23">
        <v>0</v>
      </c>
      <c r="G54" s="23">
        <v>0</v>
      </c>
      <c r="H54" s="23">
        <v>0</v>
      </c>
      <c r="I54" s="26">
        <f t="shared" si="8"/>
        <v>103.87</v>
      </c>
      <c r="J54" s="21">
        <v>0</v>
      </c>
      <c r="K54" s="53"/>
      <c r="L54" s="56"/>
    </row>
    <row r="55" ht="24" spans="1:12">
      <c r="A55" s="16">
        <v>7</v>
      </c>
      <c r="B55" s="36" t="s">
        <v>934</v>
      </c>
      <c r="C55" s="17" t="s">
        <v>965</v>
      </c>
      <c r="D55" s="17" t="s">
        <v>120</v>
      </c>
      <c r="E55" s="37">
        <v>250</v>
      </c>
      <c r="F55" s="19">
        <v>250</v>
      </c>
      <c r="G55" s="35">
        <f t="shared" si="9"/>
        <v>1</v>
      </c>
      <c r="H55" s="23">
        <v>0</v>
      </c>
      <c r="I55" s="26">
        <f t="shared" si="8"/>
        <v>250</v>
      </c>
      <c r="J55" s="21">
        <v>0</v>
      </c>
      <c r="K55" s="53"/>
      <c r="L55" s="16" t="s">
        <v>21</v>
      </c>
    </row>
    <row r="56" ht="24" spans="1:12">
      <c r="A56" s="16">
        <v>8</v>
      </c>
      <c r="B56" s="36" t="s">
        <v>936</v>
      </c>
      <c r="C56" s="17" t="s">
        <v>937</v>
      </c>
      <c r="D56" s="17" t="s">
        <v>120</v>
      </c>
      <c r="E56" s="37">
        <v>160</v>
      </c>
      <c r="F56" s="19">
        <v>56.4</v>
      </c>
      <c r="G56" s="35">
        <f t="shared" si="9"/>
        <v>0.3525</v>
      </c>
      <c r="H56" s="23">
        <v>0</v>
      </c>
      <c r="I56" s="26">
        <f t="shared" si="8"/>
        <v>160</v>
      </c>
      <c r="J56" s="21">
        <v>0</v>
      </c>
      <c r="K56" s="53"/>
      <c r="L56" s="16" t="s">
        <v>21</v>
      </c>
    </row>
    <row r="57" ht="24" spans="1:12">
      <c r="A57" s="16">
        <v>9</v>
      </c>
      <c r="B57" s="36" t="s">
        <v>938</v>
      </c>
      <c r="C57" s="17" t="s">
        <v>966</v>
      </c>
      <c r="D57" s="17" t="s">
        <v>120</v>
      </c>
      <c r="E57" s="37">
        <v>450</v>
      </c>
      <c r="F57" s="19">
        <v>294.08</v>
      </c>
      <c r="G57" s="35">
        <f t="shared" si="9"/>
        <v>0.653511111111111</v>
      </c>
      <c r="H57" s="23">
        <v>0</v>
      </c>
      <c r="I57" s="26">
        <f t="shared" si="8"/>
        <v>450</v>
      </c>
      <c r="J57" s="21">
        <v>0</v>
      </c>
      <c r="K57" s="53"/>
      <c r="L57" s="16" t="s">
        <v>21</v>
      </c>
    </row>
    <row r="58" ht="24" spans="1:12">
      <c r="A58" s="16">
        <v>10</v>
      </c>
      <c r="B58" s="36" t="s">
        <v>940</v>
      </c>
      <c r="C58" s="17" t="s">
        <v>967</v>
      </c>
      <c r="D58" s="17" t="s">
        <v>120</v>
      </c>
      <c r="E58" s="37">
        <v>350</v>
      </c>
      <c r="F58" s="19">
        <v>238.23</v>
      </c>
      <c r="G58" s="35">
        <f t="shared" si="9"/>
        <v>0.680657142857143</v>
      </c>
      <c r="H58" s="23">
        <v>0</v>
      </c>
      <c r="I58" s="26">
        <f t="shared" si="8"/>
        <v>350</v>
      </c>
      <c r="J58" s="21">
        <v>0</v>
      </c>
      <c r="K58" s="53"/>
      <c r="L58" s="16" t="s">
        <v>21</v>
      </c>
    </row>
    <row r="59" ht="24" spans="1:12">
      <c r="A59" s="16">
        <v>11</v>
      </c>
      <c r="B59" s="36" t="s">
        <v>942</v>
      </c>
      <c r="C59" s="17" t="s">
        <v>943</v>
      </c>
      <c r="D59" s="17" t="s">
        <v>120</v>
      </c>
      <c r="E59" s="37">
        <v>250</v>
      </c>
      <c r="F59" s="19">
        <v>250</v>
      </c>
      <c r="G59" s="35">
        <f t="shared" si="9"/>
        <v>1</v>
      </c>
      <c r="H59" s="23">
        <v>0</v>
      </c>
      <c r="I59" s="26">
        <f t="shared" si="8"/>
        <v>230.14</v>
      </c>
      <c r="J59" s="58">
        <v>19.86</v>
      </c>
      <c r="K59" s="17" t="s">
        <v>122</v>
      </c>
      <c r="L59" s="16" t="s">
        <v>21</v>
      </c>
    </row>
    <row r="60" ht="24" spans="1:12">
      <c r="A60" s="16">
        <v>12</v>
      </c>
      <c r="B60" s="36" t="s">
        <v>947</v>
      </c>
      <c r="C60" s="17" t="s">
        <v>901</v>
      </c>
      <c r="D60" s="17" t="s">
        <v>120</v>
      </c>
      <c r="E60" s="37">
        <v>250</v>
      </c>
      <c r="F60" s="19">
        <v>143.11</v>
      </c>
      <c r="G60" s="35">
        <f t="shared" si="9"/>
        <v>0.57244</v>
      </c>
      <c r="H60" s="23">
        <v>0</v>
      </c>
      <c r="I60" s="26">
        <f t="shared" si="8"/>
        <v>232.33</v>
      </c>
      <c r="J60" s="58">
        <v>17.67</v>
      </c>
      <c r="K60" s="17" t="s">
        <v>122</v>
      </c>
      <c r="L60" s="16" t="s">
        <v>21</v>
      </c>
    </row>
    <row r="61" ht="24" spans="1:12">
      <c r="A61" s="16">
        <v>13</v>
      </c>
      <c r="B61" s="36" t="s">
        <v>951</v>
      </c>
      <c r="C61" s="17" t="s">
        <v>903</v>
      </c>
      <c r="D61" s="17" t="s">
        <v>120</v>
      </c>
      <c r="E61" s="37">
        <v>150</v>
      </c>
      <c r="F61" s="19">
        <v>150</v>
      </c>
      <c r="G61" s="35">
        <f t="shared" si="9"/>
        <v>1</v>
      </c>
      <c r="H61" s="23">
        <v>0</v>
      </c>
      <c r="I61" s="26">
        <f t="shared" si="8"/>
        <v>150</v>
      </c>
      <c r="J61" s="21">
        <v>0</v>
      </c>
      <c r="K61" s="53"/>
      <c r="L61" s="16" t="s">
        <v>21</v>
      </c>
    </row>
    <row r="62" ht="24" spans="1:12">
      <c r="A62" s="38">
        <v>21</v>
      </c>
      <c r="B62" s="25" t="s">
        <v>968</v>
      </c>
      <c r="C62" s="17" t="s">
        <v>933</v>
      </c>
      <c r="D62" s="17" t="s">
        <v>120</v>
      </c>
      <c r="E62" s="28">
        <v>350</v>
      </c>
      <c r="F62" s="20">
        <v>0</v>
      </c>
      <c r="G62" s="21">
        <v>0</v>
      </c>
      <c r="H62" s="21">
        <v>0</v>
      </c>
      <c r="I62" s="26">
        <f t="shared" si="8"/>
        <v>350</v>
      </c>
      <c r="J62" s="21">
        <v>0</v>
      </c>
      <c r="K62" s="53"/>
      <c r="L62" s="17"/>
    </row>
    <row r="63" spans="1:12">
      <c r="A63" s="39" t="s">
        <v>119</v>
      </c>
      <c r="B63" s="40"/>
      <c r="C63" s="41"/>
      <c r="D63" s="41"/>
      <c r="E63" s="42">
        <f t="shared" ref="E63:J63" si="10">SUM(E49:E62)</f>
        <v>3065.09</v>
      </c>
      <c r="F63" s="42">
        <f t="shared" si="10"/>
        <v>1821.18</v>
      </c>
      <c r="G63" s="43">
        <f>F63/E63</f>
        <v>0.594168523599633</v>
      </c>
      <c r="H63" s="43">
        <v>0</v>
      </c>
      <c r="I63" s="42">
        <f t="shared" si="10"/>
        <v>3027.56</v>
      </c>
      <c r="J63" s="42">
        <f t="shared" si="10"/>
        <v>37.53</v>
      </c>
      <c r="K63" s="56"/>
      <c r="L63" s="16"/>
    </row>
    <row r="64" spans="1:12">
      <c r="A64" s="44" t="s">
        <v>125</v>
      </c>
      <c r="B64" s="45"/>
      <c r="C64" s="41"/>
      <c r="D64" s="41"/>
      <c r="E64" s="46">
        <f t="shared" ref="E64:J64" si="11">E48+E63</f>
        <v>29010.806</v>
      </c>
      <c r="F64" s="42">
        <f t="shared" si="11"/>
        <v>18126.17</v>
      </c>
      <c r="G64" s="43">
        <f>(F7+F8+F11+F13+F14+F22+F25+F28+F30+F31+F32+F33+F34+F36+F37+F40+F45+F46+F63)/E64</f>
        <v>0.53186733246915</v>
      </c>
      <c r="H64" s="43">
        <f>(F10+F12+F16+F17+F18+F23)/E64</f>
        <v>0.0929401961462222</v>
      </c>
      <c r="I64" s="42">
        <f t="shared" si="11"/>
        <v>27879.02</v>
      </c>
      <c r="J64" s="46">
        <f t="shared" si="11"/>
        <v>1131.786</v>
      </c>
      <c r="K64" s="56"/>
      <c r="L64" s="56"/>
    </row>
  </sheetData>
  <mergeCells count="10">
    <mergeCell ref="A1:B1"/>
    <mergeCell ref="A2:L2"/>
    <mergeCell ref="A3:L3"/>
    <mergeCell ref="A4:B4"/>
    <mergeCell ref="C4:F4"/>
    <mergeCell ref="G4:I4"/>
    <mergeCell ref="J4:L4"/>
    <mergeCell ref="A48:B48"/>
    <mergeCell ref="A63:B63"/>
    <mergeCell ref="A64:B64"/>
  </mergeCells>
  <pageMargins left="0.75" right="0.75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柘塘街道</vt:lpstr>
      <vt:lpstr>永阳街道</vt:lpstr>
      <vt:lpstr>东屏街道</vt:lpstr>
      <vt:lpstr>白马镇</vt:lpstr>
      <vt:lpstr>洪蓝街道</vt:lpstr>
      <vt:lpstr>石湫街道</vt:lpstr>
      <vt:lpstr>晶桥镇</vt:lpstr>
      <vt:lpstr>和凤镇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2019-08-14T05:36:00Z</dcterms:created>
  <cp:lastPrinted>2024-07-25T09:33:00Z</cp:lastPrinted>
  <dcterms:modified xsi:type="dcterms:W3CDTF">2025-10-11T08:49:15Z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4CB250BB197B40C387183DE619D8076E_13</vt:lpwstr>
  </property>
  <property fmtid="{D5CDD505-2E9C-101B-9397-08002B2CF9AE}" pid="4" name="KSOReadingLayout">
    <vt:bool>true</vt:bool>
  </property>
</Properties>
</file>