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500"/>
  </bookViews>
  <sheets>
    <sheet name="汇总表" sheetId="1" r:id="rId1"/>
    <sheet name="晶桥" sheetId="2" r:id="rId2"/>
    <sheet name="柘塘" sheetId="3" r:id="rId3"/>
    <sheet name="洪蓝" sheetId="4" r:id="rId4"/>
    <sheet name="白马" sheetId="5" r:id="rId5"/>
    <sheet name="和凤" sheetId="6" r:id="rId6"/>
    <sheet name="永阳" sheetId="7" r:id="rId7"/>
    <sheet name="石湫" sheetId="8" r:id="rId8"/>
    <sheet name="东屏" sheetId="9" r:id="rId9"/>
    <sheet name="离田收储" sheetId="10" r:id="rId10"/>
  </sheets>
  <definedNames>
    <definedName name="_xlnm.Print_Titles" localSheetId="1">晶桥!$1:$3</definedName>
    <definedName name="_xlnm.Print_Titles" localSheetId="2">柘塘!$1:$3</definedName>
    <definedName name="Print_Bottom_Titles" localSheetId="4">白马!$1:$3</definedName>
    <definedName name="_xlnm.Print_Titles" localSheetId="4">白马!$1:$3</definedName>
    <definedName name="_xlnm.Print_Titles" localSheetId="5">和凤!$1:$3</definedName>
    <definedName name="_xlnm.Print_Titles" localSheetId="6">永阳!$1:$3</definedName>
    <definedName name="_xlnm.Print_Titles" localSheetId="7">石湫!$1:$3</definedName>
    <definedName name="_xlnm.Print_Titles" localSheetId="3">洪蓝!$1:$3</definedName>
    <definedName name="_xlnm.Print_Titles" localSheetId="8">东屏!$1:$3</definedName>
  </definedNames>
  <calcPr calcId="144525" fullPrecision="0"/>
</workbook>
</file>

<file path=xl/comments1.xml><?xml version="1.0" encoding="utf-8"?>
<comments xmlns="http://schemas.openxmlformats.org/spreadsheetml/2006/main">
  <authors>
    <author>Administrator</author>
  </authors>
  <commentList>
    <comment ref="E9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原刘学红</t>
        </r>
      </text>
    </comment>
  </commentList>
</comments>
</file>

<file path=xl/sharedStrings.xml><?xml version="1.0" encoding="utf-8"?>
<sst xmlns="http://schemas.openxmlformats.org/spreadsheetml/2006/main" count="2162" uniqueCount="1492">
  <si>
    <t>附表1：</t>
  </si>
  <si>
    <t>2026年溧水区夏季秸秆机械化还田情况汇总表</t>
  </si>
  <si>
    <t>序号</t>
  </si>
  <si>
    <t>镇街</t>
  </si>
  <si>
    <t>申报作业面积</t>
  </si>
  <si>
    <t>核减面积</t>
  </si>
  <si>
    <t>核减占比</t>
  </si>
  <si>
    <t>核定作业面积</t>
  </si>
  <si>
    <t>现场核查</t>
  </si>
  <si>
    <t>现场占比</t>
  </si>
  <si>
    <t>是否提供了身份证明</t>
  </si>
  <si>
    <t>晶桥</t>
  </si>
  <si>
    <t>无</t>
  </si>
  <si>
    <t>柘塘</t>
  </si>
  <si>
    <t>洪蓝</t>
  </si>
  <si>
    <t>是</t>
  </si>
  <si>
    <t>白马</t>
  </si>
  <si>
    <t>和凤</t>
  </si>
  <si>
    <t>永阳</t>
  </si>
  <si>
    <t>石湫</t>
  </si>
  <si>
    <t>东屏</t>
  </si>
  <si>
    <t>合    计</t>
  </si>
  <si>
    <t>附表2-1：</t>
  </si>
  <si>
    <t>2026年溧水区晶桥镇夏季秸秆机械化还田作业面积公示表</t>
  </si>
  <si>
    <t>实际种植户名称</t>
  </si>
  <si>
    <t>身份证号码/统一社会信用代码</t>
  </si>
  <si>
    <t>作业地点（村、组）</t>
  </si>
  <si>
    <t>申报作业面积(亩）</t>
  </si>
  <si>
    <t>认定作业面积(亩）</t>
  </si>
  <si>
    <t>尤继贵</t>
  </si>
  <si>
    <t>320124********3011</t>
  </si>
  <si>
    <t>枫香岭村</t>
  </si>
  <si>
    <t>邰秀良</t>
  </si>
  <si>
    <t>320124********3014</t>
  </si>
  <si>
    <t>仙坛村张千户</t>
  </si>
  <si>
    <t>杨仁茂</t>
  </si>
  <si>
    <t>320124********3030</t>
  </si>
  <si>
    <t>仙坛村旋峰山</t>
  </si>
  <si>
    <t>季新春</t>
  </si>
  <si>
    <t>320124********3050</t>
  </si>
  <si>
    <t>杭村吴家</t>
  </si>
  <si>
    <t>史来娣</t>
  </si>
  <si>
    <t>320423********4867</t>
  </si>
  <si>
    <t>孔家、杭村、陈里杭村</t>
  </si>
  <si>
    <t>夏玉水</t>
  </si>
  <si>
    <t>仙坛旋峰山</t>
  </si>
  <si>
    <t>薛福林</t>
  </si>
  <si>
    <t>320124********3036</t>
  </si>
  <si>
    <t>仙坛张千户</t>
  </si>
  <si>
    <t>袁光荣</t>
  </si>
  <si>
    <t>320124********3017</t>
  </si>
  <si>
    <t>岗下村</t>
  </si>
  <si>
    <t>赵玉铭</t>
  </si>
  <si>
    <t>320124********3016</t>
  </si>
  <si>
    <t>云鹤山</t>
  </si>
  <si>
    <t>陈文祥</t>
  </si>
  <si>
    <t>340521********6819</t>
  </si>
  <si>
    <t>云鹤山村</t>
  </si>
  <si>
    <t>芮志忠</t>
  </si>
  <si>
    <t>320124********3015</t>
  </si>
  <si>
    <t>仙坛</t>
  </si>
  <si>
    <t>杨双全</t>
  </si>
  <si>
    <t>仙坛村</t>
  </si>
  <si>
    <t>汤世明</t>
  </si>
  <si>
    <t>320124********3215</t>
  </si>
  <si>
    <t>枫香岭</t>
  </si>
  <si>
    <t>魏小青</t>
  </si>
  <si>
    <t>仙坛魏家</t>
  </si>
  <si>
    <t>南京市溧水区鹤翔农业专业合作社</t>
  </si>
  <si>
    <t>93320117MA25EJ492L</t>
  </si>
  <si>
    <t>杭村</t>
  </si>
  <si>
    <t>徐姜雄</t>
  </si>
  <si>
    <t>320124********2818</t>
  </si>
  <si>
    <t>水晶村、笪村</t>
  </si>
  <si>
    <t>周锡宝</t>
  </si>
  <si>
    <t>320124********301X</t>
  </si>
  <si>
    <t>邰村荷塘村</t>
  </si>
  <si>
    <t>陈二保</t>
  </si>
  <si>
    <t>笪村</t>
  </si>
  <si>
    <t>曹长友</t>
  </si>
  <si>
    <t>320124********2814</t>
  </si>
  <si>
    <t>水晶村笪村</t>
  </si>
  <si>
    <t>夏建国</t>
  </si>
  <si>
    <t>320124********2831</t>
  </si>
  <si>
    <t>张村</t>
  </si>
  <si>
    <t>杨荣</t>
  </si>
  <si>
    <t>321123********4935</t>
  </si>
  <si>
    <t>笪村孙家刘家山经家山</t>
  </si>
  <si>
    <t>先太平</t>
  </si>
  <si>
    <t>340521********4617</t>
  </si>
  <si>
    <t>南京市溧水区任国兴家庭农场</t>
  </si>
  <si>
    <t>92320117MA1Y84HTXD</t>
  </si>
  <si>
    <t>徒成祥</t>
  </si>
  <si>
    <t>邰村</t>
  </si>
  <si>
    <t>任雪燕</t>
  </si>
  <si>
    <t>320124********262X</t>
  </si>
  <si>
    <t>荷塘</t>
  </si>
  <si>
    <t>任国兴</t>
  </si>
  <si>
    <t>320124********2618</t>
  </si>
  <si>
    <t>祖广文</t>
  </si>
  <si>
    <t>321324********2611</t>
  </si>
  <si>
    <t>邰村下堡</t>
  </si>
  <si>
    <t>刘十斤</t>
  </si>
  <si>
    <t>邰村、徒家村</t>
  </si>
  <si>
    <t>庄继军</t>
  </si>
  <si>
    <t>320124********303X</t>
  </si>
  <si>
    <t>仙坛七里埂</t>
  </si>
  <si>
    <t>邰珍宝</t>
  </si>
  <si>
    <t>320124********3012</t>
  </si>
  <si>
    <t>邰村  下堡</t>
  </si>
  <si>
    <t>陈敬鸿</t>
  </si>
  <si>
    <t>320124********2819</t>
  </si>
  <si>
    <t>新桥村环步岗村 于巷村</t>
  </si>
  <si>
    <t>刘小和</t>
  </si>
  <si>
    <t>320124********2817</t>
  </si>
  <si>
    <t>芮家</t>
  </si>
  <si>
    <t>魏宏月</t>
  </si>
  <si>
    <t>徐长青</t>
  </si>
  <si>
    <t>晶桥镇马村</t>
  </si>
  <si>
    <t>南京溧水石景农地股份合作社</t>
  </si>
  <si>
    <t>93320117MA1W153C4T</t>
  </si>
  <si>
    <t>甘天明</t>
  </si>
  <si>
    <t>320124********3031</t>
  </si>
  <si>
    <t>蔡荣辉</t>
  </si>
  <si>
    <t>320124********3034</t>
  </si>
  <si>
    <t>芝山高芝塘村</t>
  </si>
  <si>
    <t>徐胜旺</t>
  </si>
  <si>
    <t>甘戴</t>
  </si>
  <si>
    <t>孙长青</t>
  </si>
  <si>
    <t>320124********3053</t>
  </si>
  <si>
    <t>孔家</t>
  </si>
  <si>
    <t>南京市溧水区小丽保家庭农场</t>
  </si>
  <si>
    <t>320124********1219</t>
  </si>
  <si>
    <t>章小丽保</t>
  </si>
  <si>
    <t>陈明明</t>
  </si>
  <si>
    <t>320124************</t>
  </si>
  <si>
    <t>李和生</t>
  </si>
  <si>
    <t>王世福</t>
  </si>
  <si>
    <t>卞月亮</t>
  </si>
  <si>
    <t>陶村西宋</t>
  </si>
  <si>
    <t>南京溧水大禹农机专业合作社</t>
  </si>
  <si>
    <t>933201173392745964</t>
  </si>
  <si>
    <t>陶村窑塘冲</t>
  </si>
  <si>
    <t>尚建国</t>
  </si>
  <si>
    <t>陶村尚家</t>
  </si>
  <si>
    <t>刘小荣</t>
  </si>
  <si>
    <t>陶村杨柳塘</t>
  </si>
  <si>
    <t>曹辉</t>
  </si>
  <si>
    <t>陶村新桥</t>
  </si>
  <si>
    <t>巫年祥</t>
  </si>
  <si>
    <t>陶村新桥二组</t>
  </si>
  <si>
    <t>南京石燕农地股份合作社</t>
  </si>
  <si>
    <t>93320117MA1XYMK79N</t>
  </si>
  <si>
    <t>芝山村曹庄</t>
  </si>
  <si>
    <t>陶荣</t>
  </si>
  <si>
    <t>32012419771213****</t>
  </si>
  <si>
    <t>芝山经巷村</t>
  </si>
  <si>
    <t>李长生</t>
  </si>
  <si>
    <t>34052119690518****</t>
  </si>
  <si>
    <t>下芝山村</t>
  </si>
  <si>
    <t>陈白根</t>
  </si>
  <si>
    <t>32012419730521****</t>
  </si>
  <si>
    <t>芝山店</t>
  </si>
  <si>
    <t>张家龙</t>
  </si>
  <si>
    <t>34052119760318****</t>
  </si>
  <si>
    <t>上芝山村</t>
  </si>
  <si>
    <t>合计</t>
  </si>
  <si>
    <t>附表2-2：</t>
  </si>
  <si>
    <t>2026年溧水区柘塘街道夏季秸秆机械化还田作业面积公示表</t>
  </si>
  <si>
    <t>濮存葆</t>
  </si>
  <si>
    <t>320124********0813</t>
  </si>
  <si>
    <t>崇贤</t>
  </si>
  <si>
    <t>邵长江</t>
  </si>
  <si>
    <t>340521********331X</t>
  </si>
  <si>
    <t>南京乌山生态农业科技有限公司（张红梅）</t>
  </si>
  <si>
    <t>91320191MA20E43X7C</t>
  </si>
  <si>
    <t>范前云</t>
  </si>
  <si>
    <t>320124********1033</t>
  </si>
  <si>
    <t>章熙勇</t>
  </si>
  <si>
    <t>赵敬柱</t>
  </si>
  <si>
    <t>340321********6971</t>
  </si>
  <si>
    <t>南京市溧水区
李善文家庭农场（李善文）</t>
  </si>
  <si>
    <t>王春</t>
  </si>
  <si>
    <t>342125********841X</t>
  </si>
  <si>
    <t>章冬宝</t>
  </si>
  <si>
    <t>320124********1011</t>
  </si>
  <si>
    <t>张映华</t>
  </si>
  <si>
    <t>320124********1215</t>
  </si>
  <si>
    <t>康怡</t>
  </si>
  <si>
    <t>陈世平</t>
  </si>
  <si>
    <t>320124********1237</t>
  </si>
  <si>
    <t>尹朝凤</t>
  </si>
  <si>
    <t>342125********3318</t>
  </si>
  <si>
    <t>吴建明</t>
  </si>
  <si>
    <t>320124********123X</t>
  </si>
  <si>
    <t>李桂淑</t>
  </si>
  <si>
    <t>513124********372X</t>
  </si>
  <si>
    <t>何元志</t>
  </si>
  <si>
    <t>马涛</t>
  </si>
  <si>
    <t>320124********1258</t>
  </si>
  <si>
    <t>南京振东农业科技发展有限公司</t>
  </si>
  <si>
    <t>91320117MA1MHMRF6L</t>
  </si>
  <si>
    <t>空港</t>
  </si>
  <si>
    <t>端礼军</t>
  </si>
  <si>
    <t>320124********1435</t>
  </si>
  <si>
    <t>吴志祥</t>
  </si>
  <si>
    <t>422324********5231</t>
  </si>
  <si>
    <t>刘德运</t>
  </si>
  <si>
    <t>320124********1412</t>
  </si>
  <si>
    <t>前进</t>
  </si>
  <si>
    <t>陈健</t>
  </si>
  <si>
    <t>320124********3239</t>
  </si>
  <si>
    <t>方绍军</t>
  </si>
  <si>
    <t>320124********1013</t>
  </si>
  <si>
    <t>秦淮</t>
  </si>
  <si>
    <t>端文</t>
  </si>
  <si>
    <t>320124********1831</t>
  </si>
  <si>
    <t>吴义凤</t>
  </si>
  <si>
    <t>320124********1019</t>
  </si>
  <si>
    <t>吕传文</t>
  </si>
  <si>
    <t>320124********1010</t>
  </si>
  <si>
    <t>李林</t>
  </si>
  <si>
    <t>320124********1014</t>
  </si>
  <si>
    <t>徐帮伟</t>
  </si>
  <si>
    <t>王永友</t>
  </si>
  <si>
    <t>341224********333X</t>
  </si>
  <si>
    <t>贺华</t>
  </si>
  <si>
    <t>320124********1459</t>
  </si>
  <si>
    <t>徐有柏</t>
  </si>
  <si>
    <t>群力</t>
  </si>
  <si>
    <t>夏晓文</t>
  </si>
  <si>
    <t>340521********6811</t>
  </si>
  <si>
    <t>章利保</t>
  </si>
  <si>
    <t>320124********1214</t>
  </si>
  <si>
    <t>李善文</t>
  </si>
  <si>
    <t>许震山</t>
  </si>
  <si>
    <t>320124********1213</t>
  </si>
  <si>
    <t>马祥</t>
  </si>
  <si>
    <t>320124********1211</t>
  </si>
  <si>
    <t>李善志</t>
  </si>
  <si>
    <t>320124********1216</t>
  </si>
  <si>
    <t>92320117MA1P94K336</t>
  </si>
  <si>
    <t>乌山</t>
  </si>
  <si>
    <t>李红祖</t>
  </si>
  <si>
    <t>320124********1016</t>
  </si>
  <si>
    <t>李太平</t>
  </si>
  <si>
    <t>320124********1038</t>
  </si>
  <si>
    <t>李长兵</t>
  </si>
  <si>
    <t>320124********1034</t>
  </si>
  <si>
    <t>端礼巧</t>
  </si>
  <si>
    <t>320124********1017</t>
  </si>
  <si>
    <t>南京晶豪农业科技有限公司</t>
  </si>
  <si>
    <t>91320117MA1XXFBJ5B</t>
  </si>
  <si>
    <t>石守明（南京顺民粮油种植专业合作社）</t>
  </si>
  <si>
    <t>93320117MA21R26Q50</t>
  </si>
  <si>
    <t>笪军（王祥洪）</t>
  </si>
  <si>
    <t>320124********081X</t>
  </si>
  <si>
    <t>沙河</t>
  </si>
  <si>
    <t>周兴春</t>
  </si>
  <si>
    <t>320124********0810</t>
  </si>
  <si>
    <t>陈树金</t>
  </si>
  <si>
    <t>320124********1410</t>
  </si>
  <si>
    <t>甘敬财</t>
  </si>
  <si>
    <t>320124********1455</t>
  </si>
  <si>
    <t>甘敬顺</t>
  </si>
  <si>
    <t>320124********143X</t>
  </si>
  <si>
    <t>甘敬友</t>
  </si>
  <si>
    <t>320124********1417</t>
  </si>
  <si>
    <t>甘巧生</t>
  </si>
  <si>
    <t>320124********1415</t>
  </si>
  <si>
    <t>甘友生</t>
  </si>
  <si>
    <t>何宏福</t>
  </si>
  <si>
    <t>320124********1414</t>
  </si>
  <si>
    <t>李怀兔</t>
  </si>
  <si>
    <t>李志成</t>
  </si>
  <si>
    <t>320124********1419</t>
  </si>
  <si>
    <t>陆志有</t>
  </si>
  <si>
    <t>320124********1438</t>
  </si>
  <si>
    <t>陆宗明</t>
  </si>
  <si>
    <t>320124********1431</t>
  </si>
  <si>
    <t>陆宗生</t>
  </si>
  <si>
    <t>320124********1450</t>
  </si>
  <si>
    <t>彭金有</t>
  </si>
  <si>
    <t>320124********1411</t>
  </si>
  <si>
    <t>彭增财</t>
  </si>
  <si>
    <t>320124********1451</t>
  </si>
  <si>
    <t>秦善发</t>
  </si>
  <si>
    <t>秦善君</t>
  </si>
  <si>
    <t>320124********1413</t>
  </si>
  <si>
    <t>秦善良</t>
  </si>
  <si>
    <t>秦善敏</t>
  </si>
  <si>
    <t>320124********3217</t>
  </si>
  <si>
    <t>秦维利</t>
  </si>
  <si>
    <t>秦维喜</t>
  </si>
  <si>
    <t>320124********1458</t>
  </si>
  <si>
    <t>秦维银</t>
  </si>
  <si>
    <t>320124********1475</t>
  </si>
  <si>
    <t>秦维振</t>
  </si>
  <si>
    <t>宋新明</t>
  </si>
  <si>
    <t>王建春</t>
  </si>
  <si>
    <t>320124********145X</t>
  </si>
  <si>
    <t>王林</t>
  </si>
  <si>
    <t>320124********1456</t>
  </si>
  <si>
    <t>魏建友</t>
  </si>
  <si>
    <t>杨孝余</t>
  </si>
  <si>
    <t>320124********1418</t>
  </si>
  <si>
    <t>杨友贵</t>
  </si>
  <si>
    <t>袁斌</t>
  </si>
  <si>
    <t>袁德家</t>
  </si>
  <si>
    <t>袁德友</t>
  </si>
  <si>
    <t>袁明福</t>
  </si>
  <si>
    <t>袁银</t>
  </si>
  <si>
    <t>张扣林</t>
  </si>
  <si>
    <t>张扣生</t>
  </si>
  <si>
    <t>张思福</t>
  </si>
  <si>
    <t>320124********1433</t>
  </si>
  <si>
    <t>朱桂生</t>
  </si>
  <si>
    <t>朱宽富</t>
  </si>
  <si>
    <t>朱宽华</t>
  </si>
  <si>
    <t>朱宽金</t>
  </si>
  <si>
    <t>320124********1454</t>
  </si>
  <si>
    <t>朱宽荣</t>
  </si>
  <si>
    <t>320124********1416</t>
  </si>
  <si>
    <t>朱宽忠</t>
  </si>
  <si>
    <t>朱信根</t>
  </si>
  <si>
    <t>朱信卫</t>
  </si>
  <si>
    <t>朱云</t>
  </si>
  <si>
    <t>附表2-3：</t>
  </si>
  <si>
    <t>2026年溧水区洪蓝街道夏季秸秆机械化还田作业面积公示表</t>
  </si>
  <si>
    <t>南京恒丰生态农业有限公司</t>
  </si>
  <si>
    <t>91320117302389605G</t>
  </si>
  <si>
    <t>上港社区后曹、上庄</t>
  </si>
  <si>
    <t>曹成清</t>
  </si>
  <si>
    <t>320124********2233</t>
  </si>
  <si>
    <t>姜家村东冲、郭塘等</t>
  </si>
  <si>
    <t>南京市溧水区果果家庭农场</t>
  </si>
  <si>
    <t>92320117MA1QWJU507</t>
  </si>
  <si>
    <t>青锋村何林坊、丁家甸</t>
  </si>
  <si>
    <t>杭久蓝</t>
  </si>
  <si>
    <t>320124********1621</t>
  </si>
  <si>
    <t>青锋村青圩</t>
  </si>
  <si>
    <t>韦方生</t>
  </si>
  <si>
    <t>340521********6831</t>
  </si>
  <si>
    <t>青锋村丁家甸</t>
  </si>
  <si>
    <t>丁佳春</t>
  </si>
  <si>
    <t>320124********2230</t>
  </si>
  <si>
    <t>青锋村泉庄</t>
  </si>
  <si>
    <t>姚国军</t>
  </si>
  <si>
    <t>330222********8631</t>
  </si>
  <si>
    <t>郑常标</t>
  </si>
  <si>
    <t>410928********5110</t>
  </si>
  <si>
    <t>青锋村何林坊</t>
  </si>
  <si>
    <t>夏年保</t>
  </si>
  <si>
    <t>340521********6830</t>
  </si>
  <si>
    <t>青锋村圩盖头</t>
  </si>
  <si>
    <t>320124********2219</t>
  </si>
  <si>
    <t>蒲塘社区汤村,傅家边社区吕家边</t>
  </si>
  <si>
    <t>南京溧水傅家边红艳草莓专业合作社</t>
  </si>
  <si>
    <t>93320117679049571L</t>
  </si>
  <si>
    <t>傅家边社区谭村、杨家、汤家</t>
  </si>
  <si>
    <t>南京三里亭蓝亭水稻专业合作社</t>
  </si>
  <si>
    <t>93320117MA265G6Q8G</t>
  </si>
  <si>
    <t>三里亭社区毛家、窑岗头</t>
  </si>
  <si>
    <t>南京市芮丰耘田生态农业有限公司</t>
  </si>
  <si>
    <t>91320117MAEEYYHM12</t>
  </si>
  <si>
    <t>塘西村塘西铺、周前、安山嘴</t>
  </si>
  <si>
    <t>马鞍山文银谷物种植专业合作社</t>
  </si>
  <si>
    <t>93340506MADA30CX2F</t>
  </si>
  <si>
    <t>塘西村塘东</t>
  </si>
  <si>
    <t>南京市溧水区园飞家庭农场</t>
  </si>
  <si>
    <t>92320117MA1QQC7R26</t>
  </si>
  <si>
    <t>塘西村黄家庄、古楼庵</t>
  </si>
  <si>
    <t>南京市溧水区生飞家庭农场</t>
  </si>
  <si>
    <t>92320117MA1QMG4R2T</t>
  </si>
  <si>
    <t>塘西村刘山岗、石家甸</t>
  </si>
  <si>
    <t>黄杨春</t>
  </si>
  <si>
    <t>320124********1619</t>
  </si>
  <si>
    <t>青锋村圩盖头，塘西村旧坊甸、赵家庄</t>
  </si>
  <si>
    <t>赵宝娣</t>
  </si>
  <si>
    <t>320124********2240</t>
  </si>
  <si>
    <t>蒲塘社区下仓</t>
  </si>
  <si>
    <t>马腊生</t>
  </si>
  <si>
    <t>320124********2218</t>
  </si>
  <si>
    <t>蒲塘社区汤村</t>
  </si>
  <si>
    <t>赵孝平</t>
  </si>
  <si>
    <t>320124********2236</t>
  </si>
  <si>
    <t>蒲塘社区杨家庄、汤村、薛家、下仓；天生桥社区前赵、王子寿、田家</t>
  </si>
  <si>
    <t>王先富</t>
  </si>
  <si>
    <t>320124********2239</t>
  </si>
  <si>
    <t>蒲塘社区杨家庄</t>
  </si>
  <si>
    <t>马其军</t>
  </si>
  <si>
    <t>320124********221X</t>
  </si>
  <si>
    <t>南京优加生态农业科技有限公司</t>
  </si>
  <si>
    <t>92320117MA27EKHW87</t>
  </si>
  <si>
    <t>天生桥社区张家、彭村</t>
  </si>
  <si>
    <t>陶傲生</t>
  </si>
  <si>
    <t>320124********1639</t>
  </si>
  <si>
    <t>天生桥社区</t>
  </si>
  <si>
    <t>周连生</t>
  </si>
  <si>
    <t>天生桥社区大塘冲</t>
  </si>
  <si>
    <t>薛友明</t>
  </si>
  <si>
    <t>320124********1617</t>
  </si>
  <si>
    <t>陈培禄</t>
  </si>
  <si>
    <t>320124********1612</t>
  </si>
  <si>
    <t>陶德祥</t>
  </si>
  <si>
    <t>320124********1614</t>
  </si>
  <si>
    <t>华荣军</t>
  </si>
  <si>
    <t>320124********1616</t>
  </si>
  <si>
    <t>陶德保</t>
  </si>
  <si>
    <t>320124********1637</t>
  </si>
  <si>
    <t>赵巧凤</t>
  </si>
  <si>
    <t>320124********1648</t>
  </si>
  <si>
    <t>天生桥社区后赵</t>
  </si>
  <si>
    <t>陈了伢</t>
  </si>
  <si>
    <t>天生桥社区前赵</t>
  </si>
  <si>
    <t>陈扣根</t>
  </si>
  <si>
    <t>320124********1638</t>
  </si>
  <si>
    <t>许卫生</t>
  </si>
  <si>
    <t>320124********161X</t>
  </si>
  <si>
    <t>彭东保</t>
  </si>
  <si>
    <t>320124********1656</t>
  </si>
  <si>
    <t>芮德红</t>
  </si>
  <si>
    <t>320124********1630</t>
  </si>
  <si>
    <t>天生桥社区庄房</t>
  </si>
  <si>
    <t>夏前虎</t>
  </si>
  <si>
    <t>张稳</t>
  </si>
  <si>
    <t>342623********5310</t>
  </si>
  <si>
    <t>南京济丰农业科技有限公司</t>
  </si>
  <si>
    <t>91320117MABT24FQ3P</t>
  </si>
  <si>
    <t>西旺社区罗家巷、前西旺、马鞍山村</t>
  </si>
  <si>
    <t>南京市溧水区洪蓝街道西旺社区股份经济合作社</t>
  </si>
  <si>
    <t>N2320117MF1447212B</t>
  </si>
  <si>
    <t>西旺社区严家塘、经家庄村</t>
  </si>
  <si>
    <t>谢高生</t>
  </si>
  <si>
    <t>320124********1615</t>
  </si>
  <si>
    <t>西旺社区钱家、王家塘</t>
  </si>
  <si>
    <t>南京文璟运营管理有限公司</t>
  </si>
  <si>
    <t>91320117MA20WPN85W</t>
  </si>
  <si>
    <t>无想寺社区</t>
  </si>
  <si>
    <t>南京张塘角旅游服务管理有限公司</t>
  </si>
  <si>
    <t>91320117MAEBPY2JXJ</t>
  </si>
  <si>
    <t>无想寺社区张塘角</t>
  </si>
  <si>
    <t>王年喜</t>
  </si>
  <si>
    <t>无想寺社区徒村王、石堆铺等村</t>
  </si>
  <si>
    <t>赵亲荣</t>
  </si>
  <si>
    <t>无想寺社区沙板、郭兴村</t>
  </si>
  <si>
    <t>附表2-4：</t>
  </si>
  <si>
    <t>2026年溧水区白马镇夏季秸秆机械化还田作业面积公示表</t>
  </si>
  <si>
    <t>陆建婷</t>
  </si>
  <si>
    <t>321121********3226</t>
  </si>
  <si>
    <t>上洋吴家边</t>
  </si>
  <si>
    <t>毛绍生</t>
  </si>
  <si>
    <t>320124********1818</t>
  </si>
  <si>
    <t>上洋涧屋</t>
  </si>
  <si>
    <t>袁先军</t>
  </si>
  <si>
    <t>320124********0019</t>
  </si>
  <si>
    <t>上洋张家山</t>
  </si>
  <si>
    <t>江苏南京国家农业高新技术产业示范区发展集团有限公司</t>
  </si>
  <si>
    <t>913201175555374776</t>
  </si>
  <si>
    <t>上洋马笪里</t>
  </si>
  <si>
    <t>南京润洋农业服务有限公司</t>
  </si>
  <si>
    <t>91320117MA25JRBW4X</t>
  </si>
  <si>
    <t>上洋</t>
  </si>
  <si>
    <t>溧水区小杨家庭农场</t>
  </si>
  <si>
    <t>92320117MACFUFPU1R</t>
  </si>
  <si>
    <t>上洋马笪里、官塘</t>
  </si>
  <si>
    <t>南京健宝生态农业有限公司</t>
  </si>
  <si>
    <t>91320117302566317N</t>
  </si>
  <si>
    <t>上洋段段家山</t>
  </si>
  <si>
    <t>史桂年</t>
  </si>
  <si>
    <t>320124********0417</t>
  </si>
  <si>
    <t>浮山上斗</t>
  </si>
  <si>
    <t>张水清</t>
  </si>
  <si>
    <t>321123********7773</t>
  </si>
  <si>
    <t>浮山东顶</t>
  </si>
  <si>
    <t>南京市溧水浮山小籽花生专业合作社</t>
  </si>
  <si>
    <t>93320117MA1YUX2C41</t>
  </si>
  <si>
    <t>浮山天冲、南顶</t>
  </si>
  <si>
    <t>郦欢喜</t>
  </si>
  <si>
    <t>320124********0010</t>
  </si>
  <si>
    <t>曹家桥尤陈边/炮铺</t>
  </si>
  <si>
    <t>张道国</t>
  </si>
  <si>
    <t>320124********0036</t>
  </si>
  <si>
    <t>曹家桥武家桥</t>
  </si>
  <si>
    <t>刘步才</t>
  </si>
  <si>
    <t>320723********5614</t>
  </si>
  <si>
    <t>曹家桥二岗</t>
  </si>
  <si>
    <t>甘从华</t>
  </si>
  <si>
    <t>320124********0418</t>
  </si>
  <si>
    <t>曹家桥蒋家</t>
  </si>
  <si>
    <t>符勤宏</t>
  </si>
  <si>
    <t>342501********3215</t>
  </si>
  <si>
    <t>曹家桥曹三组/经巷/南朝/武家桥</t>
  </si>
  <si>
    <t>方兴飞</t>
  </si>
  <si>
    <t>320825********2119</t>
  </si>
  <si>
    <t>曹家桥毕家棒</t>
  </si>
  <si>
    <t>许军霞</t>
  </si>
  <si>
    <t>320124********0023</t>
  </si>
  <si>
    <t>陈树明</t>
  </si>
  <si>
    <t>320124********0015</t>
  </si>
  <si>
    <t>曹家桥南朝</t>
  </si>
  <si>
    <t>张子休</t>
  </si>
  <si>
    <t>342201********7515</t>
  </si>
  <si>
    <t>曹家桥经巷</t>
  </si>
  <si>
    <t>李绪水</t>
  </si>
  <si>
    <t>320124********0038</t>
  </si>
  <si>
    <t>曹家桥马上岗/炮铺</t>
  </si>
  <si>
    <t>南京市溧水区宝光水稻专业合作社</t>
  </si>
  <si>
    <t>93320117MA1M9DKL2D</t>
  </si>
  <si>
    <t>曹家桥王岗/杨家边</t>
  </si>
  <si>
    <t>南京琢勤农业科技有限公司</t>
  </si>
  <si>
    <t>91320116MA21NWP70U</t>
  </si>
  <si>
    <t>曹家桥尤咀</t>
  </si>
  <si>
    <t>南京市溧水区农冠农业种植专业合作社</t>
  </si>
  <si>
    <t>93320117MACW93GR82</t>
  </si>
  <si>
    <t>朱家边、南岗头、秦干屋等</t>
  </si>
  <si>
    <t>夏牛龙</t>
  </si>
  <si>
    <t>朱家边朱二</t>
  </si>
  <si>
    <t>王永伦</t>
  </si>
  <si>
    <t>320124********0414</t>
  </si>
  <si>
    <t>朱家边朱二、朱乔</t>
  </si>
  <si>
    <t>朱家边蚂蚁塘</t>
  </si>
  <si>
    <t>南京秦和农机服务专业合作社</t>
  </si>
  <si>
    <t>93320117062629453H</t>
  </si>
  <si>
    <t>朱家边朱二、六角塘</t>
  </si>
  <si>
    <t>南京市溧水区国凤家庭农场</t>
  </si>
  <si>
    <t>92320117MA1NKELC9T</t>
  </si>
  <si>
    <t>朱家边许家边</t>
  </si>
  <si>
    <t>南京蜻蜓智慧农业研究院有限公司</t>
  </si>
  <si>
    <t>91320117MA25WX3846</t>
  </si>
  <si>
    <t>朱家边草涧屋</t>
  </si>
  <si>
    <t>南京市溧水区白马镇朱家边社区股份经济合作社</t>
  </si>
  <si>
    <t>N2320117MF1819549N</t>
  </si>
  <si>
    <t>朱家边、朱三</t>
  </si>
  <si>
    <t>南京木本粮油专业合作社</t>
  </si>
  <si>
    <t>93320117MA1YCYWW35</t>
  </si>
  <si>
    <t>朱家边店上</t>
  </si>
  <si>
    <t>革新神墩</t>
  </si>
  <si>
    <t>南京捷垦农机服务专业合作社</t>
  </si>
  <si>
    <t>933201173025209178</t>
  </si>
  <si>
    <t>革新交河</t>
  </si>
  <si>
    <t>革新吕家山</t>
  </si>
  <si>
    <t>南京市溧水区乐农谷物种植专业合作社</t>
  </si>
  <si>
    <t>320124********2430</t>
  </si>
  <si>
    <t>革新王家边、下塘、方庄</t>
  </si>
  <si>
    <t>南京市溧水区创亭苗木农民专业合作社</t>
  </si>
  <si>
    <t>93320117MA20GLFQ3N</t>
  </si>
  <si>
    <t>革新神墩、周家边</t>
  </si>
  <si>
    <t>张全国</t>
  </si>
  <si>
    <t>320423********4614</t>
  </si>
  <si>
    <t>白龙张巷</t>
  </si>
  <si>
    <t>陈玉华</t>
  </si>
  <si>
    <t>321123********7715</t>
  </si>
  <si>
    <t>白龙北城</t>
  </si>
  <si>
    <t>张世红</t>
  </si>
  <si>
    <t>321123********771X</t>
  </si>
  <si>
    <t>白龙北城、二郎头</t>
  </si>
  <si>
    <t>陈克兵</t>
  </si>
  <si>
    <t>321123********7719</t>
  </si>
  <si>
    <t>纪开来</t>
  </si>
  <si>
    <t>320829********1014</t>
  </si>
  <si>
    <t>白龙上庄</t>
  </si>
  <si>
    <t>江苏芃泰种业科技有限公司</t>
  </si>
  <si>
    <t>91320117MABM5KTT0M</t>
  </si>
  <si>
    <t>白龙北角</t>
  </si>
  <si>
    <t>南京厚德生物技术有限公司</t>
  </si>
  <si>
    <t>91320117MA1MTYYU1L</t>
  </si>
  <si>
    <t>白龙上角</t>
  </si>
  <si>
    <t>陈敏</t>
  </si>
  <si>
    <t>320124********005X</t>
  </si>
  <si>
    <t>白马松林</t>
  </si>
  <si>
    <t>杜宣勤</t>
  </si>
  <si>
    <t>320124********0012</t>
  </si>
  <si>
    <t>白马大塘</t>
  </si>
  <si>
    <t>白马神龙桥</t>
  </si>
  <si>
    <t>白马白水塘</t>
  </si>
  <si>
    <t>白马南宋</t>
  </si>
  <si>
    <t>白马毛笪里</t>
  </si>
  <si>
    <t>孙明远</t>
  </si>
  <si>
    <t>321324********4259</t>
  </si>
  <si>
    <t>白马北宋</t>
  </si>
  <si>
    <t>南京鸿垦农业科技发展有限公司</t>
  </si>
  <si>
    <t>91320117MABPDBRU83</t>
  </si>
  <si>
    <t>白马张家岗</t>
  </si>
  <si>
    <t>白马南角村</t>
  </si>
  <si>
    <t>南京市溧水区国香家庭农场</t>
  </si>
  <si>
    <t>92320117MA1N3CM17L</t>
  </si>
  <si>
    <t>白马花山冲</t>
  </si>
  <si>
    <t>南京田果农科技有限公司</t>
  </si>
  <si>
    <t>91320117302694298P</t>
  </si>
  <si>
    <t>白马草屋里</t>
  </si>
  <si>
    <t>张文保</t>
  </si>
  <si>
    <t>320124********0057</t>
  </si>
  <si>
    <t>石头寨岗上</t>
  </si>
  <si>
    <t>石头寨岔路口</t>
  </si>
  <si>
    <t>朱泰凤</t>
  </si>
  <si>
    <t>320124********0017</t>
  </si>
  <si>
    <t>石头寨朱岗</t>
  </si>
  <si>
    <t>贾宝福</t>
  </si>
  <si>
    <t>320124********0033</t>
  </si>
  <si>
    <t>石头寨朱岗村</t>
  </si>
  <si>
    <t>陈富国</t>
  </si>
  <si>
    <t>320114********2114</t>
  </si>
  <si>
    <t>石头寨巷上</t>
  </si>
  <si>
    <t>冯清龙</t>
  </si>
  <si>
    <t>320826********305X</t>
  </si>
  <si>
    <t>石头寨</t>
  </si>
  <si>
    <t>王益虎</t>
  </si>
  <si>
    <t>320124********0011</t>
  </si>
  <si>
    <t>董春林</t>
  </si>
  <si>
    <t>320124********0072</t>
  </si>
  <si>
    <t>曹友国</t>
  </si>
  <si>
    <t>320124********2413</t>
  </si>
  <si>
    <t>江苏省白马度假生态园有限公司</t>
  </si>
  <si>
    <t>91320000582252450U</t>
  </si>
  <si>
    <t>石头寨毕家山</t>
  </si>
  <si>
    <t>江苏和琼农业投资有限公司</t>
  </si>
  <si>
    <t>91320117093894065U</t>
  </si>
  <si>
    <t>石头寨竹蓬里</t>
  </si>
  <si>
    <t>胡扣福</t>
  </si>
  <si>
    <t>320124********0052</t>
  </si>
  <si>
    <t>大树下欧家山</t>
  </si>
  <si>
    <t>方钟</t>
  </si>
  <si>
    <t>大树下上陈</t>
  </si>
  <si>
    <t>黄敏</t>
  </si>
  <si>
    <t>320124********0013</t>
  </si>
  <si>
    <t>大树下梅家</t>
  </si>
  <si>
    <t>黄柏承</t>
  </si>
  <si>
    <t>大树下黄家</t>
  </si>
  <si>
    <t>张玉保</t>
  </si>
  <si>
    <t>大树下东杨庄</t>
  </si>
  <si>
    <t>尤维春</t>
  </si>
  <si>
    <t>320124********0037</t>
  </si>
  <si>
    <t>大树下九涧桥</t>
  </si>
  <si>
    <t>钱士庆</t>
  </si>
  <si>
    <t>340521********4615</t>
  </si>
  <si>
    <t>大树下周家山</t>
  </si>
  <si>
    <t>张力</t>
  </si>
  <si>
    <t>南京脆而爽蔬菜食品有限公司</t>
  </si>
  <si>
    <t>913201177568878954</t>
  </si>
  <si>
    <t>南京市溧水区尤继荣果蔬专业合作社</t>
  </si>
  <si>
    <t>93320117MA1TDJYH3U</t>
  </si>
  <si>
    <t>大树下</t>
  </si>
  <si>
    <t>南京市溧水区道国家庭农场</t>
  </si>
  <si>
    <t>92320117MA1N8RCW5U</t>
  </si>
  <si>
    <t>南京市溧水区汤中星家庭农场</t>
  </si>
  <si>
    <t>92320117MA1QWWJY3F</t>
  </si>
  <si>
    <t>南京坤牧有机农业有限公司</t>
  </si>
  <si>
    <t>91320117MA1YLLE273</t>
  </si>
  <si>
    <t>南京诚烨农业专业合作社</t>
  </si>
  <si>
    <t>92320117MADB49AG10</t>
  </si>
  <si>
    <t>溧水区春霞家庭农场</t>
  </si>
  <si>
    <t>92320117MADCLP1F3Q</t>
  </si>
  <si>
    <t>大树下陈笪、葛家边</t>
  </si>
  <si>
    <t>南京市太伟农业科技有限公司</t>
  </si>
  <si>
    <t>91320117MADQJAU9XB</t>
  </si>
  <si>
    <t>附表2-5：</t>
  </si>
  <si>
    <t>2026年溧水区和凤镇夏季秸秆机械化还田作业面积公示表</t>
  </si>
  <si>
    <t>刘学红</t>
  </si>
  <si>
    <t>320124********2414</t>
  </si>
  <si>
    <t>吴村桥、孔镇</t>
  </si>
  <si>
    <t>沈金水</t>
  </si>
  <si>
    <t>320124********2612</t>
  </si>
  <si>
    <t>毛公铺</t>
  </si>
  <si>
    <t>司徒火根</t>
  </si>
  <si>
    <t>320124********241X</t>
  </si>
  <si>
    <t>吴村桥高家、东山</t>
  </si>
  <si>
    <t>傅行连</t>
  </si>
  <si>
    <t>320124********2259</t>
  </si>
  <si>
    <t>中杨</t>
  </si>
  <si>
    <t>刘奇</t>
  </si>
  <si>
    <t>342522********3918</t>
  </si>
  <si>
    <t>孙家巷</t>
  </si>
  <si>
    <t>陈四根</t>
  </si>
  <si>
    <t>340521********6813</t>
  </si>
  <si>
    <t>双牌石</t>
  </si>
  <si>
    <t>俞正友</t>
  </si>
  <si>
    <t>342522********2418</t>
  </si>
  <si>
    <t>俞凡</t>
  </si>
  <si>
    <t>342522********2416</t>
  </si>
  <si>
    <t>许小头</t>
  </si>
  <si>
    <t>双牌石西罗村</t>
  </si>
  <si>
    <t>贡青春</t>
  </si>
  <si>
    <t>342501********3010</t>
  </si>
  <si>
    <t>沙塘庵</t>
  </si>
  <si>
    <t>邢红青</t>
  </si>
  <si>
    <t>杨永锁</t>
  </si>
  <si>
    <t>342522********3910</t>
  </si>
  <si>
    <t>刘暗金</t>
  </si>
  <si>
    <t>320124********2459</t>
  </si>
  <si>
    <t>李嘉乐</t>
  </si>
  <si>
    <t>320102********2014</t>
  </si>
  <si>
    <t>孔镇</t>
  </si>
  <si>
    <t>沈光海</t>
  </si>
  <si>
    <t>320124********2639</t>
  </si>
  <si>
    <t>双牌石黄家柘、骆驼桥、东堡</t>
  </si>
  <si>
    <t>孙后虎</t>
  </si>
  <si>
    <t>320124********2411</t>
  </si>
  <si>
    <t>沙塘庵沈家宕</t>
  </si>
  <si>
    <t>芮玉生</t>
  </si>
  <si>
    <t>张家贾张村、魏家村、诸家村</t>
  </si>
  <si>
    <t>耿於明</t>
  </si>
  <si>
    <t>320124********2635</t>
  </si>
  <si>
    <t>溧水区鸿垦家庭农场</t>
  </si>
  <si>
    <t>92320117MAC4CEW264</t>
  </si>
  <si>
    <t>吴村桥</t>
  </si>
  <si>
    <t>南京市溧水区正欣家庭农场</t>
  </si>
  <si>
    <t>92320117MA1XDQ2C1P</t>
  </si>
  <si>
    <t>吴村桥周王村</t>
  </si>
  <si>
    <t>南京市溧水区正禾农业种植专业合作社</t>
  </si>
  <si>
    <t>93320117MA26069G0H</t>
  </si>
  <si>
    <t>毛公铺、诸家、李家</t>
  </si>
  <si>
    <t>南京市溧水区三水家庭农场</t>
  </si>
  <si>
    <t>92320117MA1QU7L76W</t>
  </si>
  <si>
    <t>南京市溧水区白田家庭农场</t>
  </si>
  <si>
    <t>92320117MA1NJBED9C</t>
  </si>
  <si>
    <t>南京市溧水区俞家种植专业合作社</t>
  </si>
  <si>
    <t>93320117302679709C</t>
  </si>
  <si>
    <t>南京之珩农产品种植农民专业合作社</t>
  </si>
  <si>
    <t>93320117MA1YE5X34Y</t>
  </si>
  <si>
    <t>南京市溧水区奇珍生态家庭农场</t>
  </si>
  <si>
    <t>92320117MA1QULFB9U</t>
  </si>
  <si>
    <t>双牌石黄家、刘家、骆驼桥、东堡</t>
  </si>
  <si>
    <t>南京溧水王友农机专业合作社</t>
  </si>
  <si>
    <t>93320117MA1MD7WJ8L</t>
  </si>
  <si>
    <t>吴村桥王家、吴村桥庄家边、吴村桥新庄</t>
  </si>
  <si>
    <t>南京市溧水区众一水稻种植专业合作社</t>
  </si>
  <si>
    <t>93320117MA1NA78W6J</t>
  </si>
  <si>
    <t>孔镇汗泽村</t>
  </si>
  <si>
    <t>南京市溧水区明头农机专业合作社</t>
  </si>
  <si>
    <t>93320117084184088B</t>
  </si>
  <si>
    <t>毛公铺后家、吴巷、南边山、庙下、李家、毛公铺</t>
  </si>
  <si>
    <t>南京三元农业科技有限公司</t>
  </si>
  <si>
    <t>91320117MA1Q58D98D</t>
  </si>
  <si>
    <t>孔镇胡家庄、孔镇广西叶家</t>
  </si>
  <si>
    <t>南京市溧水区谷丰农机专业合作社</t>
  </si>
  <si>
    <t>93320117585093299P</t>
  </si>
  <si>
    <t>吴村桥吴村桥村、吴村桥陈郭村</t>
  </si>
  <si>
    <t>南京和美凤鸣谷物种植专业合作社</t>
  </si>
  <si>
    <t>93320117MA216P0966</t>
  </si>
  <si>
    <t>中杨、张许、西刘、南刘、南杨</t>
  </si>
  <si>
    <t>南京市溧水区沈和平家庭农场</t>
  </si>
  <si>
    <t>92320117MA1NUYE56R</t>
  </si>
  <si>
    <t>骆山1-6组</t>
  </si>
  <si>
    <t>沙塘庵门前村</t>
  </si>
  <si>
    <t>南京峰和农业发展科技有限公司</t>
  </si>
  <si>
    <t>91320117MA26EE8CXX</t>
  </si>
  <si>
    <t>沈家山</t>
  </si>
  <si>
    <t>南京溧水公正稻米种植专业合作社</t>
  </si>
  <si>
    <t>93320117053266144M</t>
  </si>
  <si>
    <t>南京市溧水区燕云家庭农场</t>
  </si>
  <si>
    <t>92320117MA1PBFA9XQ</t>
  </si>
  <si>
    <t>溧水区欣农家庭农场</t>
  </si>
  <si>
    <t>92320117MA22D7MD93</t>
  </si>
  <si>
    <t>中杨邢家、大梅、周家</t>
  </si>
  <si>
    <t>南京永浩生态农业专业合作社</t>
  </si>
  <si>
    <t>93320117MA1YD2W50H</t>
  </si>
  <si>
    <t>南京和丰生态农业科技有限公司</t>
  </si>
  <si>
    <t>91320117MA7FMDH23B</t>
  </si>
  <si>
    <t>骆山</t>
  </si>
  <si>
    <t>南京业峰水稻种植专业合作社</t>
  </si>
  <si>
    <t>93320117MA2289HE3F</t>
  </si>
  <si>
    <t>南京康达粮油食品有限公司</t>
  </si>
  <si>
    <t>91320117MACA65MC2D</t>
  </si>
  <si>
    <t>南京十月弯腰粮油种植专业合作社</t>
  </si>
  <si>
    <t>93320117MAERLHPH6A</t>
  </si>
  <si>
    <t>乌飞塘</t>
  </si>
  <si>
    <t>南京花露家庭农场有限公司</t>
  </si>
  <si>
    <t>913201170939754209</t>
  </si>
  <si>
    <t>南京市溧水区圣晓家庭农场</t>
  </si>
  <si>
    <t>92320117MA1URX2T38</t>
  </si>
  <si>
    <t>南京市溧水区绿源家庭农场</t>
  </si>
  <si>
    <t>92320117MA1NR29G0C</t>
  </si>
  <si>
    <t>附表2-6：</t>
  </si>
  <si>
    <t>2026年溧水区永阳街道夏季秸秆机械化还田作业面积公示表</t>
  </si>
  <si>
    <t>南京溧水东山苗木专业合作社</t>
  </si>
  <si>
    <t>93320117671337499R</t>
  </si>
  <si>
    <t>张公塘、倪村头</t>
  </si>
  <si>
    <t>南京苏缘苗木种植专业合作社</t>
  </si>
  <si>
    <t>93320117MA1M9B7D99</t>
  </si>
  <si>
    <t>板塘、丁家边</t>
  </si>
  <si>
    <t>溧水玉刚家庭农场</t>
  </si>
  <si>
    <t>92320117MACT71F95J</t>
  </si>
  <si>
    <t>山脚底</t>
  </si>
  <si>
    <t>南京市溧水区自来水有限公司</t>
  </si>
  <si>
    <t>91320117135782732R</t>
  </si>
  <si>
    <t>邱家、赵家</t>
  </si>
  <si>
    <t>李红梅</t>
  </si>
  <si>
    <t>220223********0025</t>
  </si>
  <si>
    <t>徐海兵</t>
  </si>
  <si>
    <t>320124********3270</t>
  </si>
  <si>
    <t>张公塘</t>
  </si>
  <si>
    <t>董元根</t>
  </si>
  <si>
    <t>320124********0215</t>
  </si>
  <si>
    <t>同砚坊</t>
  </si>
  <si>
    <t>蔡维芳</t>
  </si>
  <si>
    <t>320214********0248</t>
  </si>
  <si>
    <t>方善华</t>
  </si>
  <si>
    <t>320124********0236</t>
  </si>
  <si>
    <t>夏庄</t>
  </si>
  <si>
    <t>马美喜</t>
  </si>
  <si>
    <t>320124********0216</t>
  </si>
  <si>
    <t>朱明凤</t>
  </si>
  <si>
    <t>320124********0223</t>
  </si>
  <si>
    <t>徐日松</t>
  </si>
  <si>
    <t>320124********0253</t>
  </si>
  <si>
    <t>尹庄</t>
  </si>
  <si>
    <r>
      <rPr>
        <sz val="12"/>
        <color rgb="FF000000"/>
        <rFont val="宋体"/>
        <charset val="134"/>
      </rPr>
      <t xml:space="preserve">徐 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进</t>
    </r>
  </si>
  <si>
    <t>徐日龙</t>
  </si>
  <si>
    <t>徐士柯</t>
  </si>
  <si>
    <t>胡家保</t>
  </si>
  <si>
    <t>320124********0212</t>
  </si>
  <si>
    <r>
      <rPr>
        <sz val="12"/>
        <color rgb="FF000000"/>
        <rFont val="宋体"/>
        <charset val="134"/>
      </rPr>
      <t xml:space="preserve">徐 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强</t>
    </r>
  </si>
  <si>
    <t>320124********0210</t>
  </si>
  <si>
    <t>谢岗</t>
  </si>
  <si>
    <t>徐春夏</t>
  </si>
  <si>
    <t>徐巧生</t>
  </si>
  <si>
    <t>320124********0219</t>
  </si>
  <si>
    <t>徐日庆</t>
  </si>
  <si>
    <t>320124********0211</t>
  </si>
  <si>
    <t>丁守财</t>
  </si>
  <si>
    <t>320124********0234</t>
  </si>
  <si>
    <t>丁正伟</t>
  </si>
  <si>
    <t>320124********0230</t>
  </si>
  <si>
    <r>
      <rPr>
        <sz val="12"/>
        <color rgb="FF000000"/>
        <rFont val="宋体"/>
        <charset val="134"/>
      </rPr>
      <t xml:space="preserve">徐 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俊</t>
    </r>
  </si>
  <si>
    <t>320124********0238</t>
  </si>
  <si>
    <t>金维新</t>
  </si>
  <si>
    <t>320124********0235</t>
  </si>
  <si>
    <t>张东</t>
  </si>
  <si>
    <t>郑兆根</t>
  </si>
  <si>
    <t>张西</t>
  </si>
  <si>
    <t>杨智松</t>
  </si>
  <si>
    <t>320124********323X</t>
  </si>
  <si>
    <t>王怀金</t>
  </si>
  <si>
    <t>320124********0218</t>
  </si>
  <si>
    <t>汤西</t>
  </si>
  <si>
    <t>徐世玉</t>
  </si>
  <si>
    <t>汤东</t>
  </si>
  <si>
    <t>徐世海</t>
  </si>
  <si>
    <t>徐茂荣</t>
  </si>
  <si>
    <t>陈学良</t>
  </si>
  <si>
    <t>320124********0411</t>
  </si>
  <si>
    <t>甘中荣</t>
  </si>
  <si>
    <t>管素红</t>
  </si>
  <si>
    <t>320124********0226</t>
  </si>
  <si>
    <t>张太平</t>
  </si>
  <si>
    <t>倪村头</t>
  </si>
  <si>
    <t>栾克武</t>
  </si>
  <si>
    <t>栾克根</t>
  </si>
  <si>
    <t>320124********0213</t>
  </si>
  <si>
    <t>经达洪</t>
  </si>
  <si>
    <t>320124********0231</t>
  </si>
  <si>
    <t>栾长富</t>
  </si>
  <si>
    <t>栾德阳</t>
  </si>
  <si>
    <t>320124********0214</t>
  </si>
  <si>
    <t>栾昌华</t>
  </si>
  <si>
    <t>栾克宝</t>
  </si>
  <si>
    <t>栾克贵</t>
  </si>
  <si>
    <t>320124********0255</t>
  </si>
  <si>
    <t>鲁茂家</t>
  </si>
  <si>
    <t>鲁家</t>
  </si>
  <si>
    <t>鲁旭东</t>
  </si>
  <si>
    <t>320124********023X</t>
  </si>
  <si>
    <t>张明春</t>
  </si>
  <si>
    <t>方伟杰</t>
  </si>
  <si>
    <t>李兴德</t>
  </si>
  <si>
    <t>320124********0233</t>
  </si>
  <si>
    <t>赵家</t>
  </si>
  <si>
    <t>张贵民</t>
  </si>
  <si>
    <t>邱家</t>
  </si>
  <si>
    <t>周文俊</t>
  </si>
  <si>
    <t>320124********3035</t>
  </si>
  <si>
    <t>南京九越体育文化有限公司</t>
  </si>
  <si>
    <t>91320117MA22J8M249</t>
  </si>
  <si>
    <t>邵民松</t>
  </si>
  <si>
    <t>徐良春</t>
  </si>
  <si>
    <t>张一</t>
  </si>
  <si>
    <t>徐茂都</t>
  </si>
  <si>
    <t>徐茂顺</t>
  </si>
  <si>
    <t>徐鹏</t>
  </si>
  <si>
    <t>320124********0256</t>
  </si>
  <si>
    <t>张四</t>
  </si>
  <si>
    <t>徐茂华</t>
  </si>
  <si>
    <t>徐茂玉</t>
  </si>
  <si>
    <t>张二</t>
  </si>
  <si>
    <t>徐茂德</t>
  </si>
  <si>
    <t>徐茂定</t>
  </si>
  <si>
    <t>320124********021X</t>
  </si>
  <si>
    <t>徐茂来</t>
  </si>
  <si>
    <t>徐点伢</t>
  </si>
  <si>
    <t>徐日道</t>
  </si>
  <si>
    <r>
      <rPr>
        <sz val="12"/>
        <color rgb="FF000000"/>
        <rFont val="宋体"/>
        <charset val="134"/>
      </rPr>
      <t xml:space="preserve">徐 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胜</t>
    </r>
  </si>
  <si>
    <t>文永英</t>
  </si>
  <si>
    <t>320124********0227</t>
  </si>
  <si>
    <t>金维海</t>
  </si>
  <si>
    <t>徐良才</t>
  </si>
  <si>
    <t>闫安英</t>
  </si>
  <si>
    <t>潘林</t>
  </si>
  <si>
    <t>李家</t>
  </si>
  <si>
    <t>袁国友</t>
  </si>
  <si>
    <t>刘家边、东岗头</t>
  </si>
  <si>
    <t>王劼夫</t>
  </si>
  <si>
    <t>320124********3275</t>
  </si>
  <si>
    <t>岗头上</t>
  </si>
  <si>
    <t>王士军</t>
  </si>
  <si>
    <t>高塘</t>
  </si>
  <si>
    <t>薛永友</t>
  </si>
  <si>
    <t>刘家边</t>
  </si>
  <si>
    <t>南京普朗克科贸有限公司溧水分公司</t>
  </si>
  <si>
    <t>913201176606502602</t>
  </si>
  <si>
    <t>北山冲、史家、蒋家</t>
  </si>
  <si>
    <t>南京鑫高顺建筑工程有限公司</t>
  </si>
  <si>
    <t>91320117MADRHLY01F</t>
  </si>
  <si>
    <t>马塘、东山边</t>
  </si>
  <si>
    <t>黄绍生</t>
  </si>
  <si>
    <t>徐日全</t>
  </si>
  <si>
    <t>前王母岗</t>
  </si>
  <si>
    <t>许太祥</t>
  </si>
  <si>
    <t>东岗头</t>
  </si>
  <si>
    <t>张成兴</t>
  </si>
  <si>
    <t>陈家社</t>
  </si>
  <si>
    <t>程天龙</t>
  </si>
  <si>
    <t>徐日富</t>
  </si>
  <si>
    <t>严令武</t>
  </si>
  <si>
    <t>鲍家</t>
  </si>
  <si>
    <t>南京依云农业专业合作社</t>
  </si>
  <si>
    <t>93320117MA212JNQ36</t>
  </si>
  <si>
    <t>后臧</t>
  </si>
  <si>
    <t>南京市溧水区恒昌苗木种植家庭农场</t>
  </si>
  <si>
    <t>92320117MA1NBP673N</t>
  </si>
  <si>
    <t>臧一组</t>
  </si>
  <si>
    <t>韩立新</t>
  </si>
  <si>
    <t>320124********147x</t>
  </si>
  <si>
    <t>臧笪里、前家边、独山铺等</t>
  </si>
  <si>
    <t>胡修燕</t>
  </si>
  <si>
    <t>320124********2028</t>
  </si>
  <si>
    <t>岗头、严笪里、王家棚等</t>
  </si>
  <si>
    <t>崇庆寺</t>
  </si>
  <si>
    <t>王日保</t>
  </si>
  <si>
    <t>岗头</t>
  </si>
  <si>
    <t>童光金</t>
  </si>
  <si>
    <t>前东</t>
  </si>
  <si>
    <t>严德胜</t>
  </si>
  <si>
    <t>童光军</t>
  </si>
  <si>
    <t>张学保</t>
  </si>
  <si>
    <t>320124********0217</t>
  </si>
  <si>
    <t>邓建清</t>
  </si>
  <si>
    <t>龚秀清</t>
  </si>
  <si>
    <t>前西</t>
  </si>
  <si>
    <t>孙文金</t>
  </si>
  <si>
    <t>臧克军</t>
  </si>
  <si>
    <t>320124********0273</t>
  </si>
  <si>
    <t>王世荣</t>
  </si>
  <si>
    <t>周荣海</t>
  </si>
  <si>
    <t>臧令胜</t>
  </si>
  <si>
    <t>周西</t>
  </si>
  <si>
    <t>南京市金元鑫水稻种植专业合作社</t>
  </si>
  <si>
    <t>93320117MA1WUXU882</t>
  </si>
  <si>
    <t>小胡家边、谈冲、岗北头、大胡家边</t>
  </si>
  <si>
    <t>南京市溧水区金亮家庭农场</t>
  </si>
  <si>
    <t>92320117MA1QRQUK59</t>
  </si>
  <si>
    <t>新老屋、北庄头、潘家、韦家大村、石滩头</t>
  </si>
  <si>
    <t>南京市溧水区琴音食用菌种植专业合作社</t>
  </si>
  <si>
    <t>93320117MA1MMX6X7W</t>
  </si>
  <si>
    <t>北庄头</t>
  </si>
  <si>
    <t>溧水区慢享果蔬种植家庭农场</t>
  </si>
  <si>
    <t>92320117MAEG01NY49</t>
  </si>
  <si>
    <t>韦家大村</t>
  </si>
  <si>
    <t>谢小华</t>
  </si>
  <si>
    <t>320124********3213</t>
  </si>
  <si>
    <t>郑巷、涧东</t>
  </si>
  <si>
    <t>汤小将</t>
  </si>
  <si>
    <t>320124********0016</t>
  </si>
  <si>
    <t>栀枝岗</t>
  </si>
  <si>
    <t>王道飞</t>
  </si>
  <si>
    <t>340321********0538</t>
  </si>
  <si>
    <t>南庄头、谈冲、栀枝岗、前巷口、石滩头、北庄头、潘家</t>
  </si>
  <si>
    <t>韦红兵</t>
  </si>
  <si>
    <t>大胡家边</t>
  </si>
  <si>
    <t>戴宝</t>
  </si>
  <si>
    <t>潘家、韦家大村</t>
  </si>
  <si>
    <t>李清</t>
  </si>
  <si>
    <t>红家边</t>
  </si>
  <si>
    <t>吴世和</t>
  </si>
  <si>
    <t>潘家</t>
  </si>
  <si>
    <t>鲁永成</t>
  </si>
  <si>
    <t>南京溧水常青高效农业种植农民专业合作社</t>
  </si>
  <si>
    <t>93320117MA21XCK524</t>
  </si>
  <si>
    <t>文昌路以南、246以东、中山水库以北</t>
  </si>
  <si>
    <t>南京亚云粮食种植农民专业合作社</t>
  </si>
  <si>
    <t>93320114MA2397EY9D</t>
  </si>
  <si>
    <t>西边庄村</t>
  </si>
  <si>
    <t>清水塘、庄家、山东头</t>
  </si>
  <si>
    <t>杨胜</t>
  </si>
  <si>
    <t>王家店</t>
  </si>
  <si>
    <t>史定保</t>
  </si>
  <si>
    <t>砖瓦厂</t>
  </si>
  <si>
    <t>朱寿华</t>
  </si>
  <si>
    <t>山东头</t>
  </si>
  <si>
    <t>汤永刚</t>
  </si>
  <si>
    <t>韩胡村</t>
  </si>
  <si>
    <t>杨福保</t>
  </si>
  <si>
    <t>杨家、农中</t>
  </si>
  <si>
    <t>徐忠明</t>
  </si>
  <si>
    <t>清水塘、上尹</t>
  </si>
  <si>
    <t>查全俊</t>
  </si>
  <si>
    <t>凉蓬下</t>
  </si>
  <si>
    <t>南京清福园生态农业开发有限公司</t>
  </si>
  <si>
    <t>91320117MA27KPT094</t>
  </si>
  <si>
    <t>张正保</t>
  </si>
  <si>
    <t>南京石福建筑工程有限公司</t>
  </si>
  <si>
    <t>91320117MA7JABF902</t>
  </si>
  <si>
    <t>石巷</t>
  </si>
  <si>
    <t>靳永合</t>
  </si>
  <si>
    <t>泥巷</t>
  </si>
  <si>
    <t>杨主寿</t>
  </si>
  <si>
    <t>320124********0239</t>
  </si>
  <si>
    <t>靳玉国</t>
  </si>
  <si>
    <t>靳玉龙</t>
  </si>
  <si>
    <t>靳和保</t>
  </si>
  <si>
    <t>靳永义</t>
  </si>
  <si>
    <t>附表2-7：</t>
  </si>
  <si>
    <t>2026年溧水区石湫街道夏季秸秆机械化还田作业面积公示表</t>
  </si>
  <si>
    <t>蒋立武</t>
  </si>
  <si>
    <t>340521********3358</t>
  </si>
  <si>
    <t>蟹塘社区高标准农田</t>
  </si>
  <si>
    <t>南京和金粮食种植专业合作社</t>
  </si>
  <si>
    <t>93320117MA20E94J20</t>
  </si>
  <si>
    <t>南京开泰农业有限公司</t>
  </si>
  <si>
    <t>91320115MADPH8R0X1</t>
  </si>
  <si>
    <t>曹先进</t>
  </si>
  <si>
    <t>340521********3330</t>
  </si>
  <si>
    <t>蟹塘社区</t>
  </si>
  <si>
    <t>夏荣泉</t>
  </si>
  <si>
    <t>340521********3316</t>
  </si>
  <si>
    <t>蟹塘社区高标准农田、潘村</t>
  </si>
  <si>
    <t>夏德宏</t>
  </si>
  <si>
    <t>340521********3312</t>
  </si>
  <si>
    <t>戴洪福</t>
  </si>
  <si>
    <t>340521********3319</t>
  </si>
  <si>
    <t>南京溧水润博农作物种植合作社</t>
  </si>
  <si>
    <t>93320117080261971C</t>
  </si>
  <si>
    <t>南京市溧水区学友家庭农场</t>
  </si>
  <si>
    <t>92320117MA1NXHD25F</t>
  </si>
  <si>
    <t>仲顺羊</t>
  </si>
  <si>
    <t>320124********1813</t>
  </si>
  <si>
    <t>大圩东</t>
  </si>
  <si>
    <t>仲顺虎</t>
  </si>
  <si>
    <t>320124********1819</t>
  </si>
  <si>
    <t>南京市溧水区仲阿宝农机服务专业合作社</t>
  </si>
  <si>
    <t>933201173025263311</t>
  </si>
  <si>
    <t>小圩东</t>
  </si>
  <si>
    <t>南京市溧水区建标水稻种植专业合作社</t>
  </si>
  <si>
    <t>93320117339442860Y</t>
  </si>
  <si>
    <t>九塘村前村、后村</t>
  </si>
  <si>
    <t>江苏同仁生态农业科技有限公司</t>
  </si>
  <si>
    <t>913200001348578358</t>
  </si>
  <si>
    <t>曾家</t>
  </si>
  <si>
    <t>王海明</t>
  </si>
  <si>
    <t>320124********1832</t>
  </si>
  <si>
    <t>大冲、竹丝岗、后村</t>
  </si>
  <si>
    <t>原扣100亩的是驼文山的</t>
  </si>
  <si>
    <t>南京市溧水区家其家庭农场</t>
  </si>
  <si>
    <t>923201********DQ5T</t>
  </si>
  <si>
    <t>李在凤</t>
  </si>
  <si>
    <t>溧水区海鸥家庭农场</t>
  </si>
  <si>
    <t>923201********CW86</t>
  </si>
  <si>
    <t>西元村、梨元村</t>
  </si>
  <si>
    <t>赵政福</t>
  </si>
  <si>
    <t>340521********681X</t>
  </si>
  <si>
    <t>毛家圩</t>
  </si>
  <si>
    <t>江苏一乙艺术庄园有限公司</t>
  </si>
  <si>
    <t>91320117MA1YH8UY3F</t>
  </si>
  <si>
    <t>郭塘头</t>
  </si>
  <si>
    <t>王胜海</t>
  </si>
  <si>
    <t>孙家庄、谢家、曾家、龚家</t>
  </si>
  <si>
    <t>南京市溧水区驼文山农地股份合作社</t>
  </si>
  <si>
    <t>93320117MA1WP48X62</t>
  </si>
  <si>
    <t>九塘</t>
  </si>
  <si>
    <t>小麦230，本次申报130，另100亩给王海明</t>
  </si>
  <si>
    <t>南京景博园谷生态农业科技有限公司</t>
  </si>
  <si>
    <t>91320117MAKHJFU39E</t>
  </si>
  <si>
    <t>小曹村</t>
  </si>
  <si>
    <t>南京田欢农业科技发展有限公司</t>
  </si>
  <si>
    <t>91320117MA27T72D39</t>
  </si>
  <si>
    <t>魏家村、社东村、塘埂村、山口村、</t>
  </si>
  <si>
    <t>南京市郭湫种植专业合作社</t>
  </si>
  <si>
    <t>93320117MA26A5EF6M</t>
  </si>
  <si>
    <t>魏家村、任里村、杨家村</t>
  </si>
  <si>
    <t>陈四保</t>
  </si>
  <si>
    <t>320124********2417</t>
  </si>
  <si>
    <t>任里村</t>
  </si>
  <si>
    <t>曹磊</t>
  </si>
  <si>
    <t>320124********3210</t>
  </si>
  <si>
    <t>山口</t>
  </si>
  <si>
    <t>陈红军</t>
  </si>
  <si>
    <t>320124********1839</t>
  </si>
  <si>
    <t>陈盖</t>
  </si>
  <si>
    <t>陈万强</t>
  </si>
  <si>
    <t>魏家村、塘埂村</t>
  </si>
  <si>
    <t>陈双</t>
  </si>
  <si>
    <t>320124********1810</t>
  </si>
  <si>
    <t>陶正福</t>
  </si>
  <si>
    <t>汤庄、官塘角、神塘头</t>
  </si>
  <si>
    <t>董青建</t>
  </si>
  <si>
    <t>320124********1835</t>
  </si>
  <si>
    <t>熊家</t>
  </si>
  <si>
    <t>陶贵发</t>
  </si>
  <si>
    <t>340521********3333</t>
  </si>
  <si>
    <t>臧村头</t>
  </si>
  <si>
    <t>陈振春</t>
  </si>
  <si>
    <t>郗家</t>
  </si>
  <si>
    <t>赵其刚</t>
  </si>
  <si>
    <t>320827********3435</t>
  </si>
  <si>
    <t>新建</t>
  </si>
  <si>
    <t>王红春</t>
  </si>
  <si>
    <t>341224********2114</t>
  </si>
  <si>
    <t>西塘头</t>
  </si>
  <si>
    <t>赵洪海</t>
  </si>
  <si>
    <t>陈家岗自然村</t>
  </si>
  <si>
    <t>刘大双</t>
  </si>
  <si>
    <t>340521********3382</t>
  </si>
  <si>
    <t>三元自然村</t>
  </si>
  <si>
    <t>刘春金</t>
  </si>
  <si>
    <t>田冲自然村</t>
  </si>
  <si>
    <t>夏彩根</t>
  </si>
  <si>
    <t>340521********6835</t>
  </si>
  <si>
    <t>桑园蒲自然村</t>
  </si>
  <si>
    <t>南京市溧水区高尚家庭农场</t>
  </si>
  <si>
    <t>92320117MA1QR49F0Y</t>
  </si>
  <si>
    <t>南京市溧水区秋露家庭农场</t>
  </si>
  <si>
    <t>92320117MA1QWDD566</t>
  </si>
  <si>
    <t>田冲、枣树岗村</t>
  </si>
  <si>
    <t>周骏保</t>
  </si>
  <si>
    <t>320124********1812</t>
  </si>
  <si>
    <t>大杨甸冲自然村</t>
  </si>
  <si>
    <t>小麦209亩，其他给了夏绍起111</t>
  </si>
  <si>
    <t>夏绍起</t>
  </si>
  <si>
    <t>大、小杨甸冲村</t>
  </si>
  <si>
    <t>任建林</t>
  </si>
  <si>
    <t>340521********3317</t>
  </si>
  <si>
    <t>油榨、桑园蒲村</t>
  </si>
  <si>
    <t>蒋尊宝</t>
  </si>
  <si>
    <t>340521********3334</t>
  </si>
  <si>
    <t>枣树岗、桑园蒲村</t>
  </si>
  <si>
    <t>武宗林</t>
  </si>
  <si>
    <t>320124********181X</t>
  </si>
  <si>
    <t>武兆根</t>
  </si>
  <si>
    <t>孙绵寿</t>
  </si>
  <si>
    <t>320124********1816</t>
  </si>
  <si>
    <t>小杨甸冲自然村</t>
  </si>
  <si>
    <t>孙延贵</t>
  </si>
  <si>
    <t>320124********1811</t>
  </si>
  <si>
    <t>孙延胜</t>
  </si>
  <si>
    <t>320124********183X</t>
  </si>
  <si>
    <t>周骏湘</t>
  </si>
  <si>
    <t>周俊</t>
  </si>
  <si>
    <t>320124********1814</t>
  </si>
  <si>
    <t>周昌汪</t>
  </si>
  <si>
    <t>武兆银</t>
  </si>
  <si>
    <t>武生保</t>
  </si>
  <si>
    <t>武妹</t>
  </si>
  <si>
    <t>320124********2027</t>
  </si>
  <si>
    <t>周克敏</t>
  </si>
  <si>
    <t>武因平</t>
  </si>
  <si>
    <t>陈琳</t>
  </si>
  <si>
    <t>丁桂林</t>
  </si>
  <si>
    <t>倪三保</t>
  </si>
  <si>
    <t>陈宏生</t>
  </si>
  <si>
    <t>340505********0017</t>
  </si>
  <si>
    <t>横山村</t>
  </si>
  <si>
    <t>胡俊卫</t>
  </si>
  <si>
    <t>320223********5428</t>
  </si>
  <si>
    <t>杨玉森</t>
  </si>
  <si>
    <t>370181********3019</t>
  </si>
  <si>
    <t>张开银</t>
  </si>
  <si>
    <t>成国财</t>
  </si>
  <si>
    <t>南京科杰生态农业有限公司</t>
  </si>
  <si>
    <t>91320117MADJUBR70H</t>
  </si>
  <si>
    <t>光明社区洪曹村</t>
  </si>
  <si>
    <t>南京禾睿农业专业合作社</t>
  </si>
  <si>
    <t>93320117MAC44YP068</t>
  </si>
  <si>
    <t>光明社区中武盖村</t>
  </si>
  <si>
    <t>南京市溧水区恒晟苗木家庭农场</t>
  </si>
  <si>
    <t>92320117MA1YCHG46N</t>
  </si>
  <si>
    <t>光明社区杨甸村</t>
  </si>
  <si>
    <t>夏训誉</t>
  </si>
  <si>
    <t>340521********6834</t>
  </si>
  <si>
    <t>光明社区罗家村</t>
  </si>
  <si>
    <t>朱昌利</t>
  </si>
  <si>
    <t>320827********3532</t>
  </si>
  <si>
    <t>光明社区裴家村</t>
  </si>
  <si>
    <t>晋高松</t>
  </si>
  <si>
    <t>320829********0430</t>
  </si>
  <si>
    <t>光明社区沟西村</t>
  </si>
  <si>
    <t>武孝庆</t>
  </si>
  <si>
    <t>320124********2033</t>
  </si>
  <si>
    <t>毛春海</t>
  </si>
  <si>
    <t>320124********201X</t>
  </si>
  <si>
    <t>320124********0447</t>
  </si>
  <si>
    <t>翟先兵</t>
  </si>
  <si>
    <t>320124********2019</t>
  </si>
  <si>
    <t>光明社区翟家村</t>
  </si>
  <si>
    <t>黄家连</t>
  </si>
  <si>
    <t>320124********2014</t>
  </si>
  <si>
    <t>茅村、东旺村</t>
  </si>
  <si>
    <t>方军亚</t>
  </si>
  <si>
    <t>320124********2058</t>
  </si>
  <si>
    <t>西旺村</t>
  </si>
  <si>
    <t>陈道健</t>
  </si>
  <si>
    <t>340521********3010</t>
  </si>
  <si>
    <t>明觉寺</t>
  </si>
  <si>
    <t>夏华佑</t>
  </si>
  <si>
    <t>上甸村</t>
  </si>
  <si>
    <t>朱昌学</t>
  </si>
  <si>
    <t>320827********3417</t>
  </si>
  <si>
    <t>水库里</t>
  </si>
  <si>
    <t>杨寿年</t>
  </si>
  <si>
    <t>油榨村</t>
  </si>
  <si>
    <t>溧水区熙和家庭农场</t>
  </si>
  <si>
    <t>92320117MA7LBK2F9X</t>
  </si>
  <si>
    <t>排头村</t>
  </si>
  <si>
    <t>南京市溧水区快乐屋谷物农场</t>
  </si>
  <si>
    <t>92320117MA1WD0WTXG</t>
  </si>
  <si>
    <t>朱文洋</t>
  </si>
  <si>
    <t>茅村</t>
  </si>
  <si>
    <t>南京市溧水区春海家庭农场</t>
  </si>
  <si>
    <t>92320117MA1QWHCC8T</t>
  </si>
  <si>
    <t>油榨村、东旺村</t>
  </si>
  <si>
    <t>南京溧安农业发展有限公司</t>
  </si>
  <si>
    <t>91320117MA7G938B2U</t>
  </si>
  <si>
    <t>东旺村</t>
  </si>
  <si>
    <t>徐金保</t>
  </si>
  <si>
    <t>小后村</t>
  </si>
  <si>
    <t>溧水区佘永贵家庭农场</t>
  </si>
  <si>
    <t>92320117MADLJT07X6</t>
  </si>
  <si>
    <t>李家圩</t>
  </si>
  <si>
    <t>杨公、大通铺</t>
  </si>
  <si>
    <t>江苏春盛农业发展有限公司</t>
  </si>
  <si>
    <t>91320117MACDXL7K6P</t>
  </si>
  <si>
    <t>前堡、李家圩</t>
  </si>
  <si>
    <t>南京环山河生态农业发展有限公司</t>
  </si>
  <si>
    <t>91320117MACW113PX1</t>
  </si>
  <si>
    <t>焦家</t>
  </si>
  <si>
    <t>前堡桥、后堡</t>
  </si>
  <si>
    <t>毛经贵</t>
  </si>
  <si>
    <t>320124********2018</t>
  </si>
  <si>
    <t>朱明发</t>
  </si>
  <si>
    <t>前堡</t>
  </si>
  <si>
    <t>谢国庆</t>
  </si>
  <si>
    <t>后堡</t>
  </si>
  <si>
    <t>许保娟</t>
  </si>
  <si>
    <t>321324********0388</t>
  </si>
  <si>
    <t>大通庄、前堡桥</t>
  </si>
  <si>
    <t>南京星辉农产品种植专业合作社</t>
  </si>
  <si>
    <t>93320117MA7KLF783K</t>
  </si>
  <si>
    <t>南村头、大谢塔、芮家、南岗</t>
  </si>
  <si>
    <t>邹来保</t>
  </si>
  <si>
    <t>小谢塔</t>
  </si>
  <si>
    <t>溧水区睿宸家庭农场</t>
  </si>
  <si>
    <t>92320117MA275YF10X</t>
  </si>
  <si>
    <t>赵村</t>
  </si>
  <si>
    <t>江苏汇秾生物科技有限公司</t>
  </si>
  <si>
    <t>91320114MA1YTM7P7B</t>
  </si>
  <si>
    <t>南岗</t>
  </si>
  <si>
    <t>汤绍友</t>
  </si>
  <si>
    <t>320124********2038</t>
  </si>
  <si>
    <t>汤家</t>
  </si>
  <si>
    <t>傅廷娣</t>
  </si>
  <si>
    <t>320124********223X</t>
  </si>
  <si>
    <t>杨家，汤家</t>
  </si>
  <si>
    <t>丁大忠</t>
  </si>
  <si>
    <t>六甲</t>
  </si>
  <si>
    <t>夏昌庆</t>
  </si>
  <si>
    <t>320124********2010</t>
  </si>
  <si>
    <t>小溪</t>
  </si>
  <si>
    <t>章惟凤</t>
  </si>
  <si>
    <t>340521********3077</t>
  </si>
  <si>
    <t>九甲</t>
  </si>
  <si>
    <t>杭持玉</t>
  </si>
  <si>
    <t>340521********2017</t>
  </si>
  <si>
    <t>二甲，对面张家</t>
  </si>
  <si>
    <t>程恒财</t>
  </si>
  <si>
    <t>340521********3017</t>
  </si>
  <si>
    <t>张家，徐家，马场山</t>
  </si>
  <si>
    <t>陈贤金</t>
  </si>
  <si>
    <t>340521********6814</t>
  </si>
  <si>
    <t>徐家</t>
  </si>
  <si>
    <t>汤绍松</t>
  </si>
  <si>
    <t>320124********2017</t>
  </si>
  <si>
    <t>杨土根</t>
  </si>
  <si>
    <t>320124********2016</t>
  </si>
  <si>
    <t>杨家</t>
  </si>
  <si>
    <t>夏小定</t>
  </si>
  <si>
    <t>汤家，汤村头，杨家，中天堡</t>
  </si>
  <si>
    <t>黄春平</t>
  </si>
  <si>
    <t>320124********2013</t>
  </si>
  <si>
    <t>汤村头</t>
  </si>
  <si>
    <t>溧水区湫胜家庭农场</t>
  </si>
  <si>
    <t>92320117MACUUBCJ14</t>
  </si>
  <si>
    <t>戚家</t>
  </si>
  <si>
    <t>南京市湫丰综合服务有限公司</t>
  </si>
  <si>
    <t>91320117MA7KKPKD9P</t>
  </si>
  <si>
    <t>李家、东头</t>
  </si>
  <si>
    <t>詹家</t>
  </si>
  <si>
    <t>陈孝友</t>
  </si>
  <si>
    <t>321123********7731</t>
  </si>
  <si>
    <t>詹家 韩家、小鲁村、下河口</t>
  </si>
  <si>
    <t>傅典勤</t>
  </si>
  <si>
    <t>曹光荣</t>
  </si>
  <si>
    <t>葫芦坝</t>
  </si>
  <si>
    <t>施家庄</t>
  </si>
  <si>
    <t>石湫街道上方村上方寺、思贤、社坛、柿园、端祥、施家庄、葫芦坝、杨家</t>
  </si>
  <si>
    <t>陶德沅的200亩给了禾睿，</t>
  </si>
  <si>
    <t>南京吉禾农业农民专业合作社</t>
  </si>
  <si>
    <t>93320117MABTP9XM4P</t>
  </si>
  <si>
    <t>上方寺</t>
  </si>
  <si>
    <t>南京十朝开心果蔬专业合作社</t>
  </si>
  <si>
    <t>93320117MABT4PGC3K</t>
  </si>
  <si>
    <t>上方村长冲、道士庄</t>
  </si>
  <si>
    <t>南京天润农业有限公司</t>
  </si>
  <si>
    <t>91320117MA22KN370Q</t>
  </si>
  <si>
    <t>端祥</t>
  </si>
  <si>
    <t>南京熊窝民宿经营管理有限公司</t>
  </si>
  <si>
    <t>91320104MA1WQY2H4C</t>
  </si>
  <si>
    <t>小村</t>
  </si>
  <si>
    <t>许士平</t>
  </si>
  <si>
    <t>320121********3132</t>
  </si>
  <si>
    <t>大村、小村</t>
  </si>
  <si>
    <t>余瑞珍</t>
  </si>
  <si>
    <t>320121********2312</t>
  </si>
  <si>
    <t>张桂宏</t>
  </si>
  <si>
    <t>320124********1815</t>
  </si>
  <si>
    <t>赵平</t>
  </si>
  <si>
    <t>320382********9444</t>
  </si>
  <si>
    <t>南京飞阳农产品种植专业合作社</t>
  </si>
  <si>
    <t>93320117MA2566HF59</t>
  </si>
  <si>
    <t>向阳村</t>
  </si>
  <si>
    <t>朱文定</t>
  </si>
  <si>
    <t>340521********3357</t>
  </si>
  <si>
    <t>沈久福</t>
  </si>
  <si>
    <t>320124********325X</t>
  </si>
  <si>
    <t>李金伙</t>
  </si>
  <si>
    <t>340521********6817</t>
  </si>
  <si>
    <t>李文强</t>
  </si>
  <si>
    <t>方金花</t>
  </si>
  <si>
    <t>320124********2026</t>
  </si>
  <si>
    <t>向阳村赵华村</t>
  </si>
  <si>
    <t>南京市溧水区连发家庭农场</t>
  </si>
  <si>
    <t>92320117MA1QRUK5XD</t>
  </si>
  <si>
    <t>向阳村张家组</t>
  </si>
  <si>
    <t>合      计</t>
  </si>
  <si>
    <t>附表2-8：</t>
  </si>
  <si>
    <t>2026年溧水区东屏街道夏季秸秆机械化还田作业面积公示表</t>
  </si>
  <si>
    <t>南京溧水久根农业服务专业合作社</t>
  </si>
  <si>
    <t>93320117679036981Y</t>
  </si>
  <si>
    <t>东屏镇白鹿村</t>
  </si>
  <si>
    <t>南京丰色田园农业发展有限公司</t>
  </si>
  <si>
    <t>91320117MA23598309</t>
  </si>
  <si>
    <t>南京市溧水区俞成明家庭农场</t>
  </si>
  <si>
    <t>92320117MA1P2C259X</t>
  </si>
  <si>
    <t>爱廉村</t>
  </si>
  <si>
    <t>张俞</t>
  </si>
  <si>
    <t>320124********1231</t>
  </si>
  <si>
    <t>杨兆成</t>
  </si>
  <si>
    <t>320124********1218</t>
  </si>
  <si>
    <t>张远志</t>
  </si>
  <si>
    <t>杨家文</t>
  </si>
  <si>
    <t>320124********1235</t>
  </si>
  <si>
    <t>宋军林</t>
  </si>
  <si>
    <t>金守平</t>
  </si>
  <si>
    <t>金守云</t>
  </si>
  <si>
    <t>南京锦卉农业发展有限公司</t>
  </si>
  <si>
    <t>91320117MA27304N7M</t>
  </si>
  <si>
    <t>杨兆保</t>
  </si>
  <si>
    <t>杨兆才</t>
  </si>
  <si>
    <t>320124********1255</t>
  </si>
  <si>
    <t>邓皓升</t>
  </si>
  <si>
    <t>320124********1252</t>
  </si>
  <si>
    <t>王泽岑</t>
  </si>
  <si>
    <t>320827********0278</t>
  </si>
  <si>
    <t>王守金</t>
  </si>
  <si>
    <t>陈前勇</t>
  </si>
  <si>
    <t>342623********7155</t>
  </si>
  <si>
    <t>李继平</t>
  </si>
  <si>
    <t>321123********1610</t>
  </si>
  <si>
    <t>刘继顺</t>
  </si>
  <si>
    <t>321183********3814</t>
  </si>
  <si>
    <t>南京市溧水区和平农机服务专业合作社</t>
  </si>
  <si>
    <t>93320117MA1Q09DN85</t>
  </si>
  <si>
    <t>和平村</t>
  </si>
  <si>
    <t>易长保</t>
  </si>
  <si>
    <t>320124********0615</t>
  </si>
  <si>
    <t>丽山村</t>
  </si>
  <si>
    <t>易明宏</t>
  </si>
  <si>
    <t>丁正兴</t>
  </si>
  <si>
    <t>320124********0614</t>
  </si>
  <si>
    <t>初方</t>
  </si>
  <si>
    <t>320106********083X</t>
  </si>
  <si>
    <t>刘艳</t>
  </si>
  <si>
    <t>341621********4328</t>
  </si>
  <si>
    <t>刘正祥</t>
  </si>
  <si>
    <t>320124********0617</t>
  </si>
  <si>
    <t>高冬顺</t>
  </si>
  <si>
    <t>320124********0616</t>
  </si>
  <si>
    <t>王明根</t>
  </si>
  <si>
    <t>邓可俊</t>
  </si>
  <si>
    <t>南京市溧水区元生家庭农场</t>
  </si>
  <si>
    <t>92320117MA1NATFX91</t>
  </si>
  <si>
    <t>金湖村</t>
  </si>
  <si>
    <t>南京财湖绿化园林有限公司</t>
  </si>
  <si>
    <t>91320117MA264BHKX5</t>
  </si>
  <si>
    <t>南京珍丝农业科技发展有限公司</t>
  </si>
  <si>
    <t>91320117MA1X94762L</t>
  </si>
  <si>
    <t>蓝光武</t>
  </si>
  <si>
    <t>320124********0619</t>
  </si>
  <si>
    <t>南京市溧水区宁乐家庭农场</t>
  </si>
  <si>
    <t>92320117MA1QT6DC8H</t>
  </si>
  <si>
    <t>南京溧水依山傍水果蔬专业合作社</t>
  </si>
  <si>
    <t>93320117598000901N</t>
  </si>
  <si>
    <t>南京金湖建筑安装工程有限公司</t>
  </si>
  <si>
    <t>913201177041959266</t>
  </si>
  <si>
    <t>李靖</t>
  </si>
  <si>
    <t>321324********6215</t>
  </si>
  <si>
    <t>南京地龙非开挖工程技术有限公司</t>
  </si>
  <si>
    <t>9132010224999168X1</t>
  </si>
  <si>
    <t>南京市长乐农业科技有限公司</t>
  </si>
  <si>
    <t>91320117053271381M</t>
  </si>
  <si>
    <t>长乐村</t>
  </si>
  <si>
    <t>周成合</t>
  </si>
  <si>
    <t>342222********6530</t>
  </si>
  <si>
    <t>南京市溧水区新生家庭农场</t>
  </si>
  <si>
    <t>92320117MA1W96855B</t>
  </si>
  <si>
    <t>丁正玲</t>
  </si>
  <si>
    <t>320124********1221</t>
  </si>
  <si>
    <t>李际</t>
  </si>
  <si>
    <t>320124********1233</t>
  </si>
  <si>
    <t>刘道军</t>
  </si>
  <si>
    <t>南京溧水勋成农机服务专业合作社</t>
  </si>
  <si>
    <t>93320117062608855P</t>
  </si>
  <si>
    <t>东屏镇定湖村</t>
  </si>
  <si>
    <t>陈友洪</t>
  </si>
  <si>
    <t>92320117MA1QMWJ168</t>
  </si>
  <si>
    <t>南京泰源农业科技有限公司</t>
  </si>
  <si>
    <t>91320117MA7EH1C71M</t>
  </si>
  <si>
    <t>南京泽宁有机农业科技有限公司</t>
  </si>
  <si>
    <t>91320117MA1QEX5U6R</t>
  </si>
  <si>
    <t>东屏爱民村</t>
  </si>
  <si>
    <t>朱清源</t>
  </si>
  <si>
    <t>320104********0817</t>
  </si>
  <si>
    <t>戴信堂</t>
  </si>
  <si>
    <t>南京市溧水区南圩农业服务专业合作社</t>
  </si>
  <si>
    <t>93320117MA2533YW8W</t>
  </si>
  <si>
    <t>王海彬</t>
  </si>
  <si>
    <t>李良琴</t>
  </si>
  <si>
    <t>320124********1029</t>
  </si>
  <si>
    <t>南京市溧水区荣聚家庭农场</t>
  </si>
  <si>
    <t>92320117MA1R6J7961</t>
  </si>
  <si>
    <t>刘安兵</t>
  </si>
  <si>
    <t>南京市溧水徐源农业服务专业合作社</t>
  </si>
  <si>
    <t>93320117MA27K9CK01</t>
  </si>
  <si>
    <t>东屏徐溪村</t>
  </si>
  <si>
    <t>南京市春波高效农业科技农民专业合作社</t>
  </si>
  <si>
    <t>93320117MA7KU0MCXH</t>
  </si>
  <si>
    <t>方便村</t>
  </si>
  <si>
    <t>小计</t>
  </si>
  <si>
    <t>附表：2</t>
  </si>
  <si>
    <t>溧水区2026年夏季麦秸秆实际离田收储作业情况表</t>
  </si>
  <si>
    <t>作业地点</t>
  </si>
  <si>
    <t>申报面积：亩</t>
  </si>
  <si>
    <t>确认面积：亩</t>
  </si>
  <si>
    <t>补助单价</t>
  </si>
  <si>
    <t>补助金额</t>
  </si>
  <si>
    <t>开户行</t>
  </si>
  <si>
    <t>银行账号、银行卡号或一折通号</t>
  </si>
  <si>
    <t>一、</t>
  </si>
  <si>
    <t>作业单位</t>
  </si>
  <si>
    <t>南京市溧水区金井秸秆专业合作社</t>
  </si>
  <si>
    <t>93320117MA1MWPGP8D</t>
  </si>
  <si>
    <r>
      <rPr>
        <sz val="10.5"/>
        <color theme="1"/>
        <rFont val="Times New Roman"/>
        <charset val="134"/>
      </rPr>
      <t>20</t>
    </r>
    <r>
      <rPr>
        <sz val="10.5"/>
        <color theme="1"/>
        <rFont val="宋体"/>
        <charset val="134"/>
      </rPr>
      <t>元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亩</t>
    </r>
  </si>
  <si>
    <t>江苏溧水农商行云鹤支行</t>
  </si>
  <si>
    <t>320124015101000031****</t>
  </si>
  <si>
    <t>二、</t>
  </si>
  <si>
    <t>涉及的协作单位</t>
  </si>
  <si>
    <t>南京市源璟农业种植专业合作社</t>
  </si>
  <si>
    <t>93320117MADNTJP94K</t>
  </si>
  <si>
    <t>南京市溧水区天意农作物种植专业合作社</t>
  </si>
  <si>
    <t>933201173024210972</t>
  </si>
  <si>
    <t>南京溧水力胜农机服务专业合作社</t>
  </si>
  <si>
    <t>93320117067060817X</t>
  </si>
  <si>
    <t>南京市溧水区立生家庭农场</t>
  </si>
  <si>
    <t>92320117MA1QWY0J5H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</si>
</sst>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_(&quot;$&quot;* #,##0.00_);_(&quot;$&quot;* \(#,##0.00\);_(&quot;$&quot;* &quot;-&quot;??_);_(@_)"/>
    <numFmt numFmtId="177" formatCode="0.00_ "/>
    <numFmt numFmtId="178" formatCode="0.00_);[Red]\(0.00\)"/>
    <numFmt numFmtId="179" formatCode="0.00_ ;[Red]\-0.00\ "/>
  </numFmts>
  <fonts count="5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b/>
      <sz val="10.5"/>
      <color rgb="FF000000"/>
      <name val="宋体"/>
      <charset val="134"/>
    </font>
    <font>
      <sz val="10.5"/>
      <color theme="1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2"/>
      <color rgb="FF4F5054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2"/>
      <name val="方正公文仿宋"/>
      <charset val="134"/>
    </font>
    <font>
      <sz val="12"/>
      <color theme="1"/>
      <name val="方正公文仿宋"/>
      <charset val="134"/>
    </font>
    <font>
      <sz val="12"/>
      <name val="宋体"/>
      <charset val="0"/>
    </font>
    <font>
      <sz val="12"/>
      <color theme="1"/>
      <name val="仿宋"/>
      <charset val="134"/>
    </font>
    <font>
      <b/>
      <sz val="11"/>
      <color rgb="FF4F5054"/>
      <name val="宋体"/>
      <charset val="134"/>
    </font>
    <font>
      <sz val="10"/>
      <color rgb="FF000000"/>
      <name val="宋体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b/>
      <sz val="10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6"/>
      <color theme="1"/>
      <name val="宋体"/>
      <charset val="134"/>
    </font>
    <font>
      <sz val="10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55" fillId="25" borderId="20" applyNumberFormat="0" applyAlignment="0" applyProtection="0">
      <alignment vertical="center"/>
    </xf>
    <xf numFmtId="0" fontId="46" fillId="25" borderId="15" applyNumberFormat="0" applyAlignment="0" applyProtection="0">
      <alignment vertical="center"/>
    </xf>
    <xf numFmtId="0" fontId="40" fillId="7" borderId="14" applyNumberFormat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77">
    <xf numFmtId="0" fontId="0" fillId="0" borderId="0" xfId="0">
      <alignment vertical="center"/>
    </xf>
    <xf numFmtId="0" fontId="1" fillId="0" borderId="0" xfId="0" applyFon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177" fontId="0" fillId="0" borderId="1" xfId="0" applyNumberFormat="1" applyBorder="1">
      <alignment vertical="center"/>
    </xf>
    <xf numFmtId="177" fontId="8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2" fillId="0" borderId="1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right" vertical="center" wrapText="1"/>
    </xf>
    <xf numFmtId="176" fontId="12" fillId="0" borderId="1" xfId="4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Fill="1">
      <alignment vertical="center"/>
    </xf>
    <xf numFmtId="0" fontId="16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right" vertical="center" wrapText="1"/>
    </xf>
    <xf numFmtId="49" fontId="21" fillId="2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4" fontId="20" fillId="0" borderId="1" xfId="0" applyNumberFormat="1" applyFont="1" applyFill="1" applyBorder="1" applyAlignment="1">
      <alignment horizontal="right" vertical="center" wrapText="1"/>
    </xf>
    <xf numFmtId="0" fontId="27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177" fontId="0" fillId="0" borderId="0" xfId="0" applyNumberFormat="1" applyFill="1" applyAlignment="1">
      <alignment horizontal="right" vertical="center"/>
    </xf>
    <xf numFmtId="0" fontId="28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177" fontId="9" fillId="0" borderId="1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/>
    </xf>
    <xf numFmtId="177" fontId="9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178" fontId="29" fillId="0" borderId="1" xfId="0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1" fillId="0" borderId="1" xfId="0" applyFont="1" applyFill="1" applyBorder="1" applyAlignment="1">
      <alignment horizontal="right" vertical="center"/>
    </xf>
    <xf numFmtId="0" fontId="18" fillId="0" borderId="1" xfId="0" applyFont="1" applyFill="1" applyBorder="1">
      <alignment vertical="center"/>
    </xf>
    <xf numFmtId="0" fontId="29" fillId="0" borderId="1" xfId="0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right" vertical="center"/>
    </xf>
    <xf numFmtId="178" fontId="29" fillId="3" borderId="1" xfId="0" applyNumberFormat="1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vertical="center"/>
    </xf>
    <xf numFmtId="49" fontId="29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0" fillId="0" borderId="1" xfId="0" applyFont="1" applyBorder="1">
      <alignment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 vertical="center"/>
    </xf>
    <xf numFmtId="179" fontId="31" fillId="0" borderId="0" xfId="0" applyNumberFormat="1" applyFont="1" applyFill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179" fontId="13" fillId="0" borderId="1" xfId="0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177" fontId="32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0" fontId="16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vertical="center"/>
    </xf>
    <xf numFmtId="10" fontId="36" fillId="0" borderId="1" xfId="0" applyNumberFormat="1" applyFont="1" applyFill="1" applyBorder="1" applyAlignment="1">
      <alignment horizontal="center" vertical="center"/>
    </xf>
    <xf numFmtId="10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24" fillId="0" borderId="1" xfId="0" applyFont="1" applyFill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/>
    </xf>
    <xf numFmtId="0" fontId="11" fillId="0" borderId="1" xfId="0" applyFont="1" applyFill="1" applyBorder="1" applyAlignment="1" quotePrefix="1">
      <alignment horizontal="center" vertical="center" wrapText="1"/>
    </xf>
    <xf numFmtId="0" fontId="9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J2" sqref="J2"/>
    </sheetView>
  </sheetViews>
  <sheetFormatPr defaultColWidth="8.725" defaultRowHeight="13.5"/>
  <cols>
    <col min="1" max="1" width="6.45833333333333" style="153" customWidth="1"/>
    <col min="2" max="2" width="17.4583333333333" customWidth="1"/>
    <col min="3" max="3" width="16.8166666666667" customWidth="1"/>
    <col min="4" max="4" width="15.5416666666667" customWidth="1"/>
    <col min="5" max="5" width="13.8166666666667" customWidth="1"/>
    <col min="6" max="6" width="17.275" customWidth="1"/>
    <col min="7" max="7" width="13.9083333333333" customWidth="1"/>
    <col min="8" max="8" width="11.25" style="166" customWidth="1"/>
    <col min="9" max="9" width="0.25" style="153" hidden="1" customWidth="1"/>
  </cols>
  <sheetData>
    <row r="1" ht="26" customHeight="1" spans="1:1">
      <c r="A1" s="167" t="s">
        <v>0</v>
      </c>
    </row>
    <row r="2" ht="34" customHeight="1" spans="1:8">
      <c r="A2" s="168" t="s">
        <v>1</v>
      </c>
      <c r="B2" s="168"/>
      <c r="C2" s="168"/>
      <c r="D2" s="168"/>
      <c r="E2" s="168"/>
      <c r="F2" s="168"/>
      <c r="G2" s="168"/>
      <c r="H2" s="168"/>
    </row>
    <row r="3" ht="43" customHeight="1"/>
    <row r="4" ht="43" customHeight="1" spans="1:9">
      <c r="A4" s="29" t="s">
        <v>2</v>
      </c>
      <c r="B4" s="29" t="s">
        <v>3</v>
      </c>
      <c r="C4" s="169" t="s">
        <v>4</v>
      </c>
      <c r="D4" s="169" t="s">
        <v>5</v>
      </c>
      <c r="E4" s="169" t="s">
        <v>6</v>
      </c>
      <c r="F4" s="169" t="s">
        <v>7</v>
      </c>
      <c r="G4" s="169" t="s">
        <v>8</v>
      </c>
      <c r="H4" s="170" t="s">
        <v>9</v>
      </c>
      <c r="I4" s="175" t="s">
        <v>10</v>
      </c>
    </row>
    <row r="5" ht="39" customHeight="1" spans="1:9">
      <c r="A5" s="29">
        <v>1</v>
      </c>
      <c r="B5" s="29" t="s">
        <v>11</v>
      </c>
      <c r="C5" s="171">
        <f>晶桥!E59</f>
        <v>20752.51</v>
      </c>
      <c r="D5" s="171">
        <f>晶桥!F59</f>
        <v>1777.1</v>
      </c>
      <c r="E5" s="172">
        <f>D5/C5</f>
        <v>0.0856</v>
      </c>
      <c r="F5" s="171">
        <f>晶桥!G59</f>
        <v>18975.41</v>
      </c>
      <c r="G5" s="15">
        <f>晶桥!H59</f>
        <v>4802.84</v>
      </c>
      <c r="H5" s="173">
        <f>G5/C5</f>
        <v>0.2314</v>
      </c>
      <c r="I5" s="153" t="s">
        <v>12</v>
      </c>
    </row>
    <row r="6" ht="39" customHeight="1" spans="1:9">
      <c r="A6" s="29">
        <v>2</v>
      </c>
      <c r="B6" s="29" t="s">
        <v>13</v>
      </c>
      <c r="C6" s="171">
        <f>柘塘!E105</f>
        <v>25206.79</v>
      </c>
      <c r="D6" s="171">
        <f>柘塘!F105</f>
        <v>1106.08</v>
      </c>
      <c r="E6" s="172">
        <f t="shared" ref="E6:E13" si="0">D6/C6</f>
        <v>0.0439</v>
      </c>
      <c r="F6" s="171">
        <f>柘塘!G105</f>
        <v>24100.71</v>
      </c>
      <c r="G6" s="15">
        <f>柘塘!H105</f>
        <v>5512.35</v>
      </c>
      <c r="H6" s="173">
        <f t="shared" ref="H6:H13" si="1">G6/C6</f>
        <v>0.2187</v>
      </c>
      <c r="I6" s="153" t="s">
        <v>12</v>
      </c>
    </row>
    <row r="7" ht="39" customHeight="1" spans="1:9">
      <c r="A7" s="29">
        <v>3</v>
      </c>
      <c r="B7" s="29" t="s">
        <v>14</v>
      </c>
      <c r="C7" s="171">
        <f>洪蓝!E49</f>
        <v>12452.68</v>
      </c>
      <c r="D7" s="171">
        <f>洪蓝!F49</f>
        <v>619.49</v>
      </c>
      <c r="E7" s="172">
        <f t="shared" si="0"/>
        <v>0.0497</v>
      </c>
      <c r="F7" s="171">
        <f>洪蓝!G49</f>
        <v>11833.19</v>
      </c>
      <c r="G7" s="15">
        <f>洪蓝!H49</f>
        <v>3113.47</v>
      </c>
      <c r="H7" s="173">
        <f t="shared" si="1"/>
        <v>0.25</v>
      </c>
      <c r="I7" s="176" t="s">
        <v>15</v>
      </c>
    </row>
    <row r="8" ht="39" customHeight="1" spans="1:9">
      <c r="A8" s="29">
        <v>4</v>
      </c>
      <c r="B8" s="29" t="s">
        <v>16</v>
      </c>
      <c r="C8" s="171">
        <f>白马!E91</f>
        <v>22583.46</v>
      </c>
      <c r="D8" s="171">
        <f>白马!F91</f>
        <v>635.3</v>
      </c>
      <c r="E8" s="172">
        <f t="shared" si="0"/>
        <v>0.0281</v>
      </c>
      <c r="F8" s="171">
        <f>白马!G91</f>
        <v>21948.16</v>
      </c>
      <c r="G8" s="15">
        <f>白马!H91</f>
        <v>22508.34</v>
      </c>
      <c r="H8" s="173">
        <f t="shared" si="1"/>
        <v>0.9967</v>
      </c>
      <c r="I8" s="176" t="s">
        <v>15</v>
      </c>
    </row>
    <row r="9" ht="39" customHeight="1" spans="1:9">
      <c r="A9" s="29">
        <v>5</v>
      </c>
      <c r="B9" s="153" t="s">
        <v>17</v>
      </c>
      <c r="C9" s="171">
        <f>和凤!E54</f>
        <v>27106.55</v>
      </c>
      <c r="D9" s="171">
        <f>和凤!F54</f>
        <v>288.84</v>
      </c>
      <c r="E9" s="172">
        <f t="shared" si="0"/>
        <v>0.0107</v>
      </c>
      <c r="F9" s="171">
        <f>和凤!G54</f>
        <v>26817.71</v>
      </c>
      <c r="G9" s="15">
        <f>和凤!H54</f>
        <v>7776.9</v>
      </c>
      <c r="H9" s="173">
        <f t="shared" si="1"/>
        <v>0.2869</v>
      </c>
      <c r="I9" s="176" t="s">
        <v>15</v>
      </c>
    </row>
    <row r="10" ht="39" customHeight="1" spans="1:9">
      <c r="A10" s="29">
        <v>6</v>
      </c>
      <c r="B10" s="29" t="s">
        <v>18</v>
      </c>
      <c r="C10" s="171">
        <f>永阳!E135</f>
        <v>14584.14</v>
      </c>
      <c r="D10" s="171">
        <f>永阳!F135</f>
        <v>1263.42</v>
      </c>
      <c r="E10" s="172">
        <f t="shared" si="0"/>
        <v>0.0866</v>
      </c>
      <c r="F10" s="171">
        <f>永阳!G135</f>
        <v>13320.72</v>
      </c>
      <c r="G10" s="15">
        <f>永阳!H135</f>
        <v>4207.5</v>
      </c>
      <c r="H10" s="173">
        <f t="shared" si="1"/>
        <v>0.2885</v>
      </c>
      <c r="I10" s="153" t="s">
        <v>12</v>
      </c>
    </row>
    <row r="11" ht="39" customHeight="1" spans="1:9">
      <c r="A11" s="29">
        <v>7</v>
      </c>
      <c r="B11" s="29" t="s">
        <v>19</v>
      </c>
      <c r="C11" s="171">
        <f>石湫!E143</f>
        <v>30072.56</v>
      </c>
      <c r="D11" s="171">
        <f>石湫!F143</f>
        <v>821.54</v>
      </c>
      <c r="E11" s="172">
        <f t="shared" si="0"/>
        <v>0.0273</v>
      </c>
      <c r="F11" s="171">
        <f>石湫!G143</f>
        <v>29251.02</v>
      </c>
      <c r="G11" s="15">
        <f>石湫!H143</f>
        <v>4801.03</v>
      </c>
      <c r="H11" s="173">
        <f t="shared" si="1"/>
        <v>0.1596</v>
      </c>
      <c r="I11" s="153" t="s">
        <v>12</v>
      </c>
    </row>
    <row r="12" ht="39" customHeight="1" spans="1:9">
      <c r="A12" s="29">
        <v>8</v>
      </c>
      <c r="B12" s="29" t="s">
        <v>20</v>
      </c>
      <c r="C12" s="171">
        <f>东屏!E65</f>
        <v>23665.18</v>
      </c>
      <c r="D12" s="171">
        <f>东屏!F65</f>
        <v>3864.83</v>
      </c>
      <c r="E12" s="172">
        <f t="shared" si="0"/>
        <v>0.1633</v>
      </c>
      <c r="F12" s="171">
        <f>东屏!G65</f>
        <v>19800.35</v>
      </c>
      <c r="G12" s="15">
        <f>东屏!H65</f>
        <v>23345.27</v>
      </c>
      <c r="H12" s="173">
        <f t="shared" si="1"/>
        <v>0.9865</v>
      </c>
      <c r="I12" s="153" t="s">
        <v>12</v>
      </c>
    </row>
    <row r="13" ht="39" customHeight="1" spans="1:8">
      <c r="A13" s="18" t="s">
        <v>21</v>
      </c>
      <c r="B13" s="20"/>
      <c r="C13" s="171">
        <f>SUM(C5:C12)</f>
        <v>176423.87</v>
      </c>
      <c r="D13" s="171">
        <f>SUM(D5:D12)</f>
        <v>10376.6</v>
      </c>
      <c r="E13" s="174">
        <f t="shared" si="0"/>
        <v>0.0588</v>
      </c>
      <c r="F13" s="171">
        <f>SUM(F5:F12)</f>
        <v>166047.27</v>
      </c>
      <c r="G13" s="171">
        <f>SUM(G5:G12)</f>
        <v>76067.7</v>
      </c>
      <c r="H13" s="173">
        <f t="shared" si="1"/>
        <v>0.4312</v>
      </c>
    </row>
    <row r="14" ht="43" customHeight="1" spans="3:5">
      <c r="C14" s="2"/>
      <c r="D14" s="2"/>
      <c r="E14" s="2"/>
    </row>
    <row r="15" ht="43" customHeight="1"/>
  </sheetData>
  <mergeCells count="2">
    <mergeCell ref="A2:H2"/>
    <mergeCell ref="A13:B13"/>
  </mergeCells>
  <pageMargins left="0.75" right="0.75" top="0.708333333333333" bottom="0.708333333333333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M8" sqref="M8"/>
    </sheetView>
  </sheetViews>
  <sheetFormatPr defaultColWidth="8.725" defaultRowHeight="13.5" outlineLevelCol="7"/>
  <cols>
    <col min="1" max="1" width="8.725" style="23"/>
    <col min="2" max="2" width="23.5416666666667" style="85" customWidth="1"/>
    <col min="3" max="3" width="21.0916666666667" style="24" customWidth="1"/>
    <col min="4" max="4" width="17.275" style="24" customWidth="1"/>
    <col min="5" max="7" width="12.5416666666667" style="24" customWidth="1"/>
    <col min="8" max="8" width="11.725" style="153" customWidth="1"/>
  </cols>
  <sheetData>
    <row r="1" ht="23" customHeight="1" spans="1:1">
      <c r="A1" s="23" t="s">
        <v>22</v>
      </c>
    </row>
    <row r="2" ht="32" customHeight="1" spans="1:8">
      <c r="A2" s="154" t="s">
        <v>23</v>
      </c>
      <c r="B2" s="155"/>
      <c r="C2" s="156"/>
      <c r="D2" s="154"/>
      <c r="E2" s="154"/>
      <c r="F2" s="154"/>
      <c r="G2" s="154"/>
      <c r="H2" s="154"/>
    </row>
    <row r="3" s="22" customFormat="1" ht="27" spans="1:8">
      <c r="A3" s="26" t="s">
        <v>2</v>
      </c>
      <c r="B3" s="8" t="s">
        <v>24</v>
      </c>
      <c r="C3" s="8" t="s">
        <v>25</v>
      </c>
      <c r="D3" s="8" t="s">
        <v>26</v>
      </c>
      <c r="E3" s="27" t="s">
        <v>27</v>
      </c>
      <c r="F3" s="27" t="s">
        <v>5</v>
      </c>
      <c r="G3" s="27" t="s">
        <v>28</v>
      </c>
      <c r="H3" s="28" t="s">
        <v>8</v>
      </c>
    </row>
    <row r="4" s="22" customFormat="1" ht="22" customHeight="1" spans="1:8">
      <c r="A4" s="157">
        <v>1</v>
      </c>
      <c r="B4" s="102" t="s">
        <v>29</v>
      </c>
      <c r="C4" s="136" t="s">
        <v>30</v>
      </c>
      <c r="D4" s="8" t="s">
        <v>31</v>
      </c>
      <c r="E4" s="158">
        <v>1608</v>
      </c>
      <c r="F4" s="158">
        <v>518</v>
      </c>
      <c r="G4" s="158">
        <f t="shared" ref="G4:G58" si="0">E4-F4</f>
        <v>1090</v>
      </c>
      <c r="H4" s="158">
        <v>622.68</v>
      </c>
    </row>
    <row r="5" s="22" customFormat="1" ht="22" customHeight="1" spans="1:8">
      <c r="A5" s="157">
        <v>2</v>
      </c>
      <c r="B5" s="8" t="s">
        <v>32</v>
      </c>
      <c r="C5" s="159" t="s">
        <v>33</v>
      </c>
      <c r="D5" s="8" t="s">
        <v>34</v>
      </c>
      <c r="E5" s="158">
        <v>50</v>
      </c>
      <c r="F5" s="158">
        <v>0</v>
      </c>
      <c r="G5" s="158">
        <f t="shared" si="0"/>
        <v>50</v>
      </c>
      <c r="H5" s="158"/>
    </row>
    <row r="6" s="22" customFormat="1" ht="22" customHeight="1" spans="1:8">
      <c r="A6" s="157">
        <v>3</v>
      </c>
      <c r="B6" s="8" t="s">
        <v>35</v>
      </c>
      <c r="C6" s="159" t="s">
        <v>36</v>
      </c>
      <c r="D6" s="8" t="s">
        <v>37</v>
      </c>
      <c r="E6" s="158">
        <v>35</v>
      </c>
      <c r="F6" s="158">
        <v>0</v>
      </c>
      <c r="G6" s="158">
        <f t="shared" si="0"/>
        <v>35</v>
      </c>
      <c r="H6" s="158"/>
    </row>
    <row r="7" s="22" customFormat="1" ht="22" customHeight="1" spans="1:8">
      <c r="A7" s="157">
        <v>4</v>
      </c>
      <c r="B7" s="8" t="s">
        <v>38</v>
      </c>
      <c r="C7" s="136" t="s">
        <v>39</v>
      </c>
      <c r="D7" s="8" t="s">
        <v>40</v>
      </c>
      <c r="E7" s="158">
        <v>64.5</v>
      </c>
      <c r="F7" s="158">
        <v>0</v>
      </c>
      <c r="G7" s="158">
        <f t="shared" si="0"/>
        <v>64.5</v>
      </c>
      <c r="H7" s="158"/>
    </row>
    <row r="8" s="22" customFormat="1" ht="27" customHeight="1" spans="1:8">
      <c r="A8" s="157">
        <v>5</v>
      </c>
      <c r="B8" s="8" t="s">
        <v>41</v>
      </c>
      <c r="C8" s="136" t="s">
        <v>42</v>
      </c>
      <c r="D8" s="8" t="s">
        <v>43</v>
      </c>
      <c r="E8" s="158">
        <v>861</v>
      </c>
      <c r="F8" s="158">
        <v>0</v>
      </c>
      <c r="G8" s="158">
        <f t="shared" si="0"/>
        <v>861</v>
      </c>
      <c r="H8" s="158"/>
    </row>
    <row r="9" s="22" customFormat="1" ht="22" customHeight="1" spans="1:8">
      <c r="A9" s="157">
        <v>6</v>
      </c>
      <c r="B9" s="8" t="s">
        <v>44</v>
      </c>
      <c r="C9" s="159" t="s">
        <v>33</v>
      </c>
      <c r="D9" s="8" t="s">
        <v>45</v>
      </c>
      <c r="E9" s="158">
        <v>80</v>
      </c>
      <c r="F9" s="158">
        <v>0</v>
      </c>
      <c r="G9" s="158">
        <f t="shared" si="0"/>
        <v>80</v>
      </c>
      <c r="H9" s="158"/>
    </row>
    <row r="10" s="22" customFormat="1" ht="22" customHeight="1" spans="1:8">
      <c r="A10" s="157">
        <v>7</v>
      </c>
      <c r="B10" s="8" t="s">
        <v>46</v>
      </c>
      <c r="C10" s="159" t="s">
        <v>47</v>
      </c>
      <c r="D10" s="8" t="s">
        <v>48</v>
      </c>
      <c r="E10" s="158">
        <v>30</v>
      </c>
      <c r="F10" s="158">
        <v>0</v>
      </c>
      <c r="G10" s="158">
        <f t="shared" si="0"/>
        <v>30</v>
      </c>
      <c r="H10" s="158"/>
    </row>
    <row r="11" s="22" customFormat="1" ht="22" customHeight="1" spans="1:8">
      <c r="A11" s="157">
        <v>8</v>
      </c>
      <c r="B11" s="8" t="s">
        <v>49</v>
      </c>
      <c r="C11" s="136" t="s">
        <v>50</v>
      </c>
      <c r="D11" s="8" t="s">
        <v>51</v>
      </c>
      <c r="E11" s="158">
        <v>240</v>
      </c>
      <c r="F11" s="158">
        <v>6</v>
      </c>
      <c r="G11" s="158">
        <f t="shared" si="0"/>
        <v>234</v>
      </c>
      <c r="H11" s="158"/>
    </row>
    <row r="12" s="22" customFormat="1" ht="22" customHeight="1" spans="1:8">
      <c r="A12" s="157">
        <v>9</v>
      </c>
      <c r="B12" s="8" t="s">
        <v>52</v>
      </c>
      <c r="C12" s="136" t="s">
        <v>53</v>
      </c>
      <c r="D12" s="8" t="s">
        <v>54</v>
      </c>
      <c r="E12" s="158">
        <v>400</v>
      </c>
      <c r="F12" s="158">
        <v>60</v>
      </c>
      <c r="G12" s="158">
        <f t="shared" si="0"/>
        <v>340</v>
      </c>
      <c r="H12" s="158"/>
    </row>
    <row r="13" s="22" customFormat="1" ht="22" customHeight="1" spans="1:8">
      <c r="A13" s="157">
        <v>10</v>
      </c>
      <c r="B13" s="8" t="s">
        <v>55</v>
      </c>
      <c r="C13" s="136" t="s">
        <v>56</v>
      </c>
      <c r="D13" s="8" t="s">
        <v>57</v>
      </c>
      <c r="E13" s="158">
        <v>500</v>
      </c>
      <c r="F13" s="158">
        <v>0</v>
      </c>
      <c r="G13" s="158">
        <f t="shared" si="0"/>
        <v>500</v>
      </c>
      <c r="H13" s="158"/>
    </row>
    <row r="14" s="22" customFormat="1" ht="22" customHeight="1" spans="1:8">
      <c r="A14" s="157">
        <v>11</v>
      </c>
      <c r="B14" s="8" t="s">
        <v>58</v>
      </c>
      <c r="C14" s="136" t="s">
        <v>59</v>
      </c>
      <c r="D14" s="8" t="s">
        <v>60</v>
      </c>
      <c r="E14" s="158">
        <v>110</v>
      </c>
      <c r="F14" s="158">
        <v>0</v>
      </c>
      <c r="G14" s="158">
        <f t="shared" si="0"/>
        <v>110</v>
      </c>
      <c r="H14" s="158"/>
    </row>
    <row r="15" s="22" customFormat="1" ht="22" customHeight="1" spans="1:8">
      <c r="A15" s="157">
        <v>12</v>
      </c>
      <c r="B15" s="8" t="s">
        <v>61</v>
      </c>
      <c r="C15" s="136" t="s">
        <v>33</v>
      </c>
      <c r="D15" s="8" t="s">
        <v>62</v>
      </c>
      <c r="E15" s="158">
        <v>412</v>
      </c>
      <c r="F15" s="158">
        <v>0</v>
      </c>
      <c r="G15" s="158">
        <f t="shared" si="0"/>
        <v>412</v>
      </c>
      <c r="H15" s="158"/>
    </row>
    <row r="16" s="22" customFormat="1" ht="22" customHeight="1" spans="1:8">
      <c r="A16" s="157">
        <v>13</v>
      </c>
      <c r="B16" s="8" t="s">
        <v>63</v>
      </c>
      <c r="C16" s="136" t="s">
        <v>64</v>
      </c>
      <c r="D16" s="8" t="s">
        <v>65</v>
      </c>
      <c r="E16" s="102">
        <v>120</v>
      </c>
      <c r="F16" s="158">
        <v>0</v>
      </c>
      <c r="G16" s="158">
        <f t="shared" si="0"/>
        <v>120</v>
      </c>
      <c r="H16" s="158"/>
    </row>
    <row r="17" s="22" customFormat="1" ht="22" customHeight="1" spans="1:8">
      <c r="A17" s="157">
        <v>14</v>
      </c>
      <c r="B17" s="8" t="s">
        <v>66</v>
      </c>
      <c r="C17" s="136" t="s">
        <v>50</v>
      </c>
      <c r="D17" s="8" t="s">
        <v>67</v>
      </c>
      <c r="E17" s="158">
        <v>300</v>
      </c>
      <c r="F17" s="158">
        <v>0</v>
      </c>
      <c r="G17" s="158">
        <f t="shared" si="0"/>
        <v>300</v>
      </c>
      <c r="H17" s="158"/>
    </row>
    <row r="18" s="22" customFormat="1" ht="28" customHeight="1" spans="1:8">
      <c r="A18" s="157">
        <v>15</v>
      </c>
      <c r="B18" s="160" t="s">
        <v>68</v>
      </c>
      <c r="C18" s="22" t="s">
        <v>69</v>
      </c>
      <c r="D18" s="8" t="s">
        <v>70</v>
      </c>
      <c r="E18" s="158">
        <v>780</v>
      </c>
      <c r="F18" s="158">
        <v>0</v>
      </c>
      <c r="G18" s="158">
        <f t="shared" si="0"/>
        <v>780</v>
      </c>
      <c r="H18" s="158">
        <f>91.36+435.18+77.36+154.69</f>
        <v>758.59</v>
      </c>
    </row>
    <row r="19" s="22" customFormat="1" ht="22" customHeight="1" spans="1:8">
      <c r="A19" s="157">
        <v>16</v>
      </c>
      <c r="B19" s="8" t="s">
        <v>71</v>
      </c>
      <c r="C19" s="136" t="s">
        <v>72</v>
      </c>
      <c r="D19" s="8" t="s">
        <v>73</v>
      </c>
      <c r="E19" s="158">
        <v>105.63</v>
      </c>
      <c r="F19" s="158">
        <v>0</v>
      </c>
      <c r="G19" s="158">
        <f t="shared" si="0"/>
        <v>105.63</v>
      </c>
      <c r="H19" s="158"/>
    </row>
    <row r="20" s="22" customFormat="1" ht="22" customHeight="1" spans="1:8">
      <c r="A20" s="157">
        <v>17</v>
      </c>
      <c r="B20" s="8" t="s">
        <v>74</v>
      </c>
      <c r="C20" s="159" t="s">
        <v>75</v>
      </c>
      <c r="D20" s="8" t="s">
        <v>76</v>
      </c>
      <c r="E20" s="158">
        <v>130</v>
      </c>
      <c r="F20" s="158">
        <v>12</v>
      </c>
      <c r="G20" s="158">
        <f t="shared" si="0"/>
        <v>118</v>
      </c>
      <c r="H20" s="158"/>
    </row>
    <row r="21" s="22" customFormat="1" ht="22" customHeight="1" spans="1:8">
      <c r="A21" s="157">
        <v>18</v>
      </c>
      <c r="B21" s="8" t="s">
        <v>77</v>
      </c>
      <c r="C21" s="136" t="s">
        <v>56</v>
      </c>
      <c r="D21" s="8" t="s">
        <v>78</v>
      </c>
      <c r="E21" s="102">
        <v>233.23</v>
      </c>
      <c r="F21" s="158">
        <v>0</v>
      </c>
      <c r="G21" s="158">
        <f t="shared" si="0"/>
        <v>233.23</v>
      </c>
      <c r="H21" s="158"/>
    </row>
    <row r="22" s="22" customFormat="1" ht="22" customHeight="1" spans="1:8">
      <c r="A22" s="157">
        <v>19</v>
      </c>
      <c r="B22" s="8" t="s">
        <v>79</v>
      </c>
      <c r="C22" s="136" t="s">
        <v>80</v>
      </c>
      <c r="D22" s="8" t="s">
        <v>81</v>
      </c>
      <c r="E22" s="102">
        <v>360</v>
      </c>
      <c r="F22" s="158">
        <v>13.2</v>
      </c>
      <c r="G22" s="158">
        <f t="shared" si="0"/>
        <v>346.8</v>
      </c>
      <c r="H22" s="158"/>
    </row>
    <row r="23" s="22" customFormat="1" ht="22" customHeight="1" spans="1:8">
      <c r="A23" s="157">
        <v>20</v>
      </c>
      <c r="B23" s="8" t="s">
        <v>82</v>
      </c>
      <c r="C23" s="136" t="s">
        <v>83</v>
      </c>
      <c r="D23" s="8" t="s">
        <v>84</v>
      </c>
      <c r="E23" s="102">
        <v>320</v>
      </c>
      <c r="F23" s="158">
        <v>0</v>
      </c>
      <c r="G23" s="158">
        <f t="shared" si="0"/>
        <v>320</v>
      </c>
      <c r="H23" s="158"/>
    </row>
    <row r="24" s="22" customFormat="1" ht="22" customHeight="1" spans="1:8">
      <c r="A24" s="157">
        <v>21</v>
      </c>
      <c r="B24" s="8" t="s">
        <v>85</v>
      </c>
      <c r="C24" s="136" t="s">
        <v>86</v>
      </c>
      <c r="D24" s="8" t="s">
        <v>87</v>
      </c>
      <c r="E24" s="102">
        <v>385</v>
      </c>
      <c r="F24" s="158">
        <v>0</v>
      </c>
      <c r="G24" s="158">
        <f t="shared" si="0"/>
        <v>385</v>
      </c>
      <c r="H24" s="158"/>
    </row>
    <row r="25" s="22" customFormat="1" ht="22" customHeight="1" spans="1:8">
      <c r="A25" s="157">
        <v>22</v>
      </c>
      <c r="B25" s="8" t="s">
        <v>88</v>
      </c>
      <c r="C25" s="136" t="s">
        <v>89</v>
      </c>
      <c r="D25" s="8" t="s">
        <v>78</v>
      </c>
      <c r="E25" s="158">
        <v>120</v>
      </c>
      <c r="F25" s="158">
        <v>0</v>
      </c>
      <c r="G25" s="158">
        <f t="shared" si="0"/>
        <v>120</v>
      </c>
      <c r="H25" s="158"/>
    </row>
    <row r="26" s="22" customFormat="1" ht="28" customHeight="1" spans="1:8">
      <c r="A26" s="157">
        <v>23</v>
      </c>
      <c r="B26" s="102" t="s">
        <v>90</v>
      </c>
      <c r="C26" s="22" t="s">
        <v>91</v>
      </c>
      <c r="D26" s="8" t="s">
        <v>76</v>
      </c>
      <c r="E26" s="102">
        <v>405</v>
      </c>
      <c r="F26" s="158">
        <v>45</v>
      </c>
      <c r="G26" s="158">
        <f t="shared" si="0"/>
        <v>360</v>
      </c>
      <c r="H26" s="158"/>
    </row>
    <row r="27" s="22" customFormat="1" ht="22" customHeight="1" spans="1:8">
      <c r="A27" s="157">
        <v>24</v>
      </c>
      <c r="B27" s="8" t="s">
        <v>92</v>
      </c>
      <c r="C27" s="136" t="s">
        <v>50</v>
      </c>
      <c r="D27" s="8" t="s">
        <v>93</v>
      </c>
      <c r="E27" s="158">
        <v>124</v>
      </c>
      <c r="F27" s="158">
        <v>2</v>
      </c>
      <c r="G27" s="158">
        <f t="shared" si="0"/>
        <v>122</v>
      </c>
      <c r="H27" s="158"/>
    </row>
    <row r="28" s="22" customFormat="1" ht="22" customHeight="1" spans="1:8">
      <c r="A28" s="157">
        <v>25</v>
      </c>
      <c r="B28" s="8" t="s">
        <v>94</v>
      </c>
      <c r="C28" s="136" t="s">
        <v>95</v>
      </c>
      <c r="D28" s="8" t="s">
        <v>96</v>
      </c>
      <c r="E28" s="158">
        <v>657</v>
      </c>
      <c r="F28" s="158">
        <v>7</v>
      </c>
      <c r="G28" s="158">
        <f t="shared" si="0"/>
        <v>650</v>
      </c>
      <c r="H28" s="158"/>
    </row>
    <row r="29" s="22" customFormat="1" ht="22" customHeight="1" spans="1:8">
      <c r="A29" s="157">
        <v>26</v>
      </c>
      <c r="B29" s="8" t="s">
        <v>97</v>
      </c>
      <c r="C29" s="136" t="s">
        <v>98</v>
      </c>
      <c r="D29" s="8" t="s">
        <v>48</v>
      </c>
      <c r="E29" s="102">
        <v>114</v>
      </c>
      <c r="F29" s="158">
        <v>0</v>
      </c>
      <c r="G29" s="158">
        <f t="shared" si="0"/>
        <v>114</v>
      </c>
      <c r="H29" s="158"/>
    </row>
    <row r="30" s="22" customFormat="1" ht="22" customHeight="1" spans="1:8">
      <c r="A30" s="157">
        <v>27</v>
      </c>
      <c r="B30" s="8" t="s">
        <v>99</v>
      </c>
      <c r="C30" s="136" t="s">
        <v>100</v>
      </c>
      <c r="D30" s="8" t="s">
        <v>101</v>
      </c>
      <c r="E30" s="158">
        <v>285</v>
      </c>
      <c r="F30" s="158">
        <v>91</v>
      </c>
      <c r="G30" s="158">
        <f t="shared" si="0"/>
        <v>194</v>
      </c>
      <c r="H30" s="158"/>
    </row>
    <row r="31" s="22" customFormat="1" ht="22" customHeight="1" spans="1:8">
      <c r="A31" s="157">
        <v>28</v>
      </c>
      <c r="B31" s="8" t="s">
        <v>102</v>
      </c>
      <c r="C31" s="136" t="s">
        <v>30</v>
      </c>
      <c r="D31" s="8" t="s">
        <v>103</v>
      </c>
      <c r="E31" s="158">
        <v>378</v>
      </c>
      <c r="F31" s="158">
        <v>0</v>
      </c>
      <c r="G31" s="158">
        <f t="shared" si="0"/>
        <v>378</v>
      </c>
      <c r="H31" s="158"/>
    </row>
    <row r="32" s="22" customFormat="1" ht="22" customHeight="1" spans="1:8">
      <c r="A32" s="157">
        <v>29</v>
      </c>
      <c r="B32" s="8" t="s">
        <v>104</v>
      </c>
      <c r="C32" s="159" t="s">
        <v>105</v>
      </c>
      <c r="D32" s="8" t="s">
        <v>106</v>
      </c>
      <c r="E32" s="158">
        <v>77</v>
      </c>
      <c r="F32" s="158">
        <v>0</v>
      </c>
      <c r="G32" s="158">
        <f t="shared" si="0"/>
        <v>77</v>
      </c>
      <c r="H32" s="158"/>
    </row>
    <row r="33" s="22" customFormat="1" ht="22" customHeight="1" spans="1:8">
      <c r="A33" s="157">
        <v>30</v>
      </c>
      <c r="B33" s="8" t="s">
        <v>107</v>
      </c>
      <c r="C33" s="136" t="s">
        <v>108</v>
      </c>
      <c r="D33" s="8" t="s">
        <v>109</v>
      </c>
      <c r="E33" s="158">
        <v>50</v>
      </c>
      <c r="F33" s="158">
        <v>26</v>
      </c>
      <c r="G33" s="158">
        <f t="shared" si="0"/>
        <v>24</v>
      </c>
      <c r="H33" s="158"/>
    </row>
    <row r="34" s="22" customFormat="1" ht="30" customHeight="1" spans="1:8">
      <c r="A34" s="157">
        <v>31</v>
      </c>
      <c r="B34" s="8" t="s">
        <v>110</v>
      </c>
      <c r="C34" s="136" t="s">
        <v>111</v>
      </c>
      <c r="D34" s="8" t="s">
        <v>112</v>
      </c>
      <c r="E34" s="158">
        <v>842</v>
      </c>
      <c r="F34" s="158">
        <v>0</v>
      </c>
      <c r="G34" s="158">
        <f t="shared" si="0"/>
        <v>842</v>
      </c>
      <c r="H34" s="158"/>
    </row>
    <row r="35" s="22" customFormat="1" ht="22" customHeight="1" spans="1:8">
      <c r="A35" s="157">
        <v>32</v>
      </c>
      <c r="B35" s="8" t="s">
        <v>113</v>
      </c>
      <c r="C35" s="136" t="s">
        <v>114</v>
      </c>
      <c r="D35" s="8" t="s">
        <v>115</v>
      </c>
      <c r="E35" s="158">
        <v>202</v>
      </c>
      <c r="F35" s="158">
        <v>0</v>
      </c>
      <c r="G35" s="158">
        <f t="shared" si="0"/>
        <v>202</v>
      </c>
      <c r="H35" s="158"/>
    </row>
    <row r="36" s="22" customFormat="1" ht="22" customHeight="1" spans="1:8">
      <c r="A36" s="157">
        <v>33</v>
      </c>
      <c r="B36" s="8" t="s">
        <v>116</v>
      </c>
      <c r="C36" s="136" t="s">
        <v>105</v>
      </c>
      <c r="D36" s="8" t="s">
        <v>67</v>
      </c>
      <c r="E36" s="158">
        <v>70</v>
      </c>
      <c r="F36" s="158">
        <v>0</v>
      </c>
      <c r="G36" s="158">
        <f t="shared" si="0"/>
        <v>70</v>
      </c>
      <c r="H36" s="158"/>
    </row>
    <row r="37" s="22" customFormat="1" ht="22" customHeight="1" spans="1:8">
      <c r="A37" s="157">
        <v>34</v>
      </c>
      <c r="B37" s="8" t="s">
        <v>117</v>
      </c>
      <c r="C37" s="136" t="s">
        <v>72</v>
      </c>
      <c r="D37" s="8" t="s">
        <v>118</v>
      </c>
      <c r="E37" s="158">
        <v>152</v>
      </c>
      <c r="F37" s="158">
        <v>0</v>
      </c>
      <c r="G37" s="158">
        <f t="shared" si="0"/>
        <v>152</v>
      </c>
      <c r="H37" s="158"/>
    </row>
    <row r="38" s="22" customFormat="1" ht="30" customHeight="1" spans="1:8">
      <c r="A38" s="157">
        <v>35</v>
      </c>
      <c r="B38" s="8" t="s">
        <v>119</v>
      </c>
      <c r="C38" s="22" t="s">
        <v>120</v>
      </c>
      <c r="D38" s="8" t="s">
        <v>115</v>
      </c>
      <c r="E38" s="158">
        <v>120</v>
      </c>
      <c r="F38" s="158">
        <v>40</v>
      </c>
      <c r="G38" s="158">
        <f t="shared" si="0"/>
        <v>80</v>
      </c>
      <c r="H38" s="158"/>
    </row>
    <row r="39" s="22" customFormat="1" ht="22" customHeight="1" spans="1:8">
      <c r="A39" s="157">
        <v>36</v>
      </c>
      <c r="B39" s="102" t="s">
        <v>121</v>
      </c>
      <c r="C39" s="136" t="s">
        <v>122</v>
      </c>
      <c r="D39" s="8" t="s">
        <v>70</v>
      </c>
      <c r="E39" s="158">
        <v>30</v>
      </c>
      <c r="F39" s="158">
        <v>0</v>
      </c>
      <c r="G39" s="158">
        <f t="shared" si="0"/>
        <v>30</v>
      </c>
      <c r="H39" s="158"/>
    </row>
    <row r="40" s="22" customFormat="1" ht="22" customHeight="1" spans="1:8">
      <c r="A40" s="157">
        <v>37</v>
      </c>
      <c r="B40" s="8" t="s">
        <v>123</v>
      </c>
      <c r="C40" s="136" t="s">
        <v>124</v>
      </c>
      <c r="D40" s="8" t="s">
        <v>125</v>
      </c>
      <c r="E40" s="158">
        <v>509.4</v>
      </c>
      <c r="F40" s="158">
        <v>10.4</v>
      </c>
      <c r="G40" s="158">
        <f t="shared" si="0"/>
        <v>499</v>
      </c>
      <c r="H40" s="158"/>
    </row>
    <row r="41" s="22" customFormat="1" ht="22" customHeight="1" spans="1:8">
      <c r="A41" s="157">
        <v>38</v>
      </c>
      <c r="B41" s="8" t="s">
        <v>126</v>
      </c>
      <c r="C41" s="136" t="s">
        <v>56</v>
      </c>
      <c r="D41" s="8" t="s">
        <v>127</v>
      </c>
      <c r="E41" s="158">
        <v>1190.5</v>
      </c>
      <c r="F41" s="158">
        <v>136.5</v>
      </c>
      <c r="G41" s="158">
        <f t="shared" si="0"/>
        <v>1054</v>
      </c>
      <c r="H41" s="158">
        <f>235.8+259.91+246.49</f>
        <v>742.2</v>
      </c>
    </row>
    <row r="42" s="22" customFormat="1" ht="22" customHeight="1" spans="1:8">
      <c r="A42" s="157">
        <v>39</v>
      </c>
      <c r="B42" s="8" t="s">
        <v>128</v>
      </c>
      <c r="C42" s="159" t="s">
        <v>129</v>
      </c>
      <c r="D42" s="8" t="s">
        <v>130</v>
      </c>
      <c r="E42" s="158">
        <v>29</v>
      </c>
      <c r="F42" s="158">
        <v>0</v>
      </c>
      <c r="G42" s="158">
        <f t="shared" si="0"/>
        <v>29</v>
      </c>
      <c r="H42" s="158"/>
    </row>
    <row r="43" s="22" customFormat="1" ht="26" customHeight="1" spans="1:8">
      <c r="A43" s="157">
        <v>40</v>
      </c>
      <c r="B43" s="161" t="s">
        <v>131</v>
      </c>
      <c r="C43" s="159" t="s">
        <v>132</v>
      </c>
      <c r="D43" s="8" t="s">
        <v>54</v>
      </c>
      <c r="E43" s="158">
        <v>545</v>
      </c>
      <c r="F43" s="158">
        <v>160</v>
      </c>
      <c r="G43" s="158">
        <f t="shared" si="0"/>
        <v>385</v>
      </c>
      <c r="H43" s="158"/>
    </row>
    <row r="44" s="22" customFormat="1" ht="22" customHeight="1" spans="1:8">
      <c r="A44" s="157">
        <v>41</v>
      </c>
      <c r="B44" s="8" t="s">
        <v>133</v>
      </c>
      <c r="C44" s="136" t="s">
        <v>132</v>
      </c>
      <c r="D44" s="8" t="s">
        <v>70</v>
      </c>
      <c r="E44" s="158">
        <v>493</v>
      </c>
      <c r="F44" s="158">
        <v>150</v>
      </c>
      <c r="G44" s="158">
        <f t="shared" si="0"/>
        <v>343</v>
      </c>
      <c r="H44" s="158"/>
    </row>
    <row r="45" s="22" customFormat="1" ht="22" customHeight="1" spans="1:8">
      <c r="A45" s="157">
        <v>42</v>
      </c>
      <c r="B45" s="8" t="s">
        <v>134</v>
      </c>
      <c r="C45" s="136" t="s">
        <v>135</v>
      </c>
      <c r="D45" s="8" t="s">
        <v>31</v>
      </c>
      <c r="E45" s="158">
        <v>1890</v>
      </c>
      <c r="F45" s="158">
        <v>30</v>
      </c>
      <c r="G45" s="158">
        <f t="shared" si="0"/>
        <v>1860</v>
      </c>
      <c r="H45" s="158">
        <v>644.94</v>
      </c>
    </row>
    <row r="46" s="22" customFormat="1" ht="22" customHeight="1" spans="1:8">
      <c r="A46" s="157">
        <v>43</v>
      </c>
      <c r="B46" s="8" t="s">
        <v>136</v>
      </c>
      <c r="C46" s="136" t="s">
        <v>135</v>
      </c>
      <c r="D46" s="8" t="s">
        <v>70</v>
      </c>
      <c r="E46" s="158">
        <v>119.5</v>
      </c>
      <c r="F46" s="158">
        <v>0</v>
      </c>
      <c r="G46" s="158">
        <f t="shared" si="0"/>
        <v>119.5</v>
      </c>
      <c r="H46" s="158"/>
    </row>
    <row r="47" s="22" customFormat="1" ht="22" customHeight="1" spans="1:8">
      <c r="A47" s="157">
        <v>44</v>
      </c>
      <c r="B47" s="8" t="s">
        <v>137</v>
      </c>
      <c r="C47" s="136" t="s">
        <v>135</v>
      </c>
      <c r="D47" s="8" t="s">
        <v>70</v>
      </c>
      <c r="E47" s="158">
        <v>71</v>
      </c>
      <c r="F47" s="158">
        <v>0</v>
      </c>
      <c r="G47" s="158">
        <f t="shared" si="0"/>
        <v>71</v>
      </c>
      <c r="H47" s="158"/>
    </row>
    <row r="48" s="22" customFormat="1" ht="22" customHeight="1" spans="1:8">
      <c r="A48" s="157">
        <v>45</v>
      </c>
      <c r="B48" s="8" t="s">
        <v>138</v>
      </c>
      <c r="C48" s="136" t="s">
        <v>135</v>
      </c>
      <c r="D48" s="8" t="s">
        <v>139</v>
      </c>
      <c r="E48" s="158">
        <v>630</v>
      </c>
      <c r="F48" s="158">
        <v>0</v>
      </c>
      <c r="G48" s="158">
        <f t="shared" si="0"/>
        <v>630</v>
      </c>
      <c r="H48" s="158"/>
    </row>
    <row r="49" s="22" customFormat="1" ht="22" customHeight="1" spans="1:8">
      <c r="A49" s="157">
        <v>46</v>
      </c>
      <c r="B49" s="162" t="s">
        <v>140</v>
      </c>
      <c r="C49" s="22" t="s">
        <v>141</v>
      </c>
      <c r="D49" s="8" t="s">
        <v>142</v>
      </c>
      <c r="E49" s="158">
        <v>167</v>
      </c>
      <c r="F49" s="158">
        <v>0</v>
      </c>
      <c r="G49" s="158">
        <f t="shared" si="0"/>
        <v>167</v>
      </c>
      <c r="H49" s="158"/>
    </row>
    <row r="50" s="22" customFormat="1" ht="22" customHeight="1" spans="1:8">
      <c r="A50" s="157">
        <v>47</v>
      </c>
      <c r="B50" s="8" t="s">
        <v>143</v>
      </c>
      <c r="C50" s="136" t="s">
        <v>135</v>
      </c>
      <c r="D50" s="8" t="s">
        <v>144</v>
      </c>
      <c r="E50" s="158">
        <v>128.84</v>
      </c>
      <c r="F50" s="158">
        <v>0</v>
      </c>
      <c r="G50" s="158">
        <f t="shared" si="0"/>
        <v>128.84</v>
      </c>
      <c r="H50" s="158"/>
    </row>
    <row r="51" s="22" customFormat="1" ht="22" customHeight="1" spans="1:8">
      <c r="A51" s="157">
        <v>48</v>
      </c>
      <c r="B51" s="8" t="s">
        <v>145</v>
      </c>
      <c r="C51" s="136" t="s">
        <v>135</v>
      </c>
      <c r="D51" s="8" t="s">
        <v>146</v>
      </c>
      <c r="E51" s="158">
        <v>417.3</v>
      </c>
      <c r="F51" s="158">
        <v>0</v>
      </c>
      <c r="G51" s="158">
        <f t="shared" si="0"/>
        <v>417.3</v>
      </c>
      <c r="H51" s="158"/>
    </row>
    <row r="52" s="22" customFormat="1" ht="22" customHeight="1" spans="1:8">
      <c r="A52" s="157">
        <v>49</v>
      </c>
      <c r="B52" s="8" t="s">
        <v>147</v>
      </c>
      <c r="C52" s="136" t="s">
        <v>135</v>
      </c>
      <c r="D52" s="8" t="s">
        <v>148</v>
      </c>
      <c r="E52" s="158">
        <v>40</v>
      </c>
      <c r="F52" s="158">
        <v>0</v>
      </c>
      <c r="G52" s="158">
        <f t="shared" si="0"/>
        <v>40</v>
      </c>
      <c r="H52" s="158"/>
    </row>
    <row r="53" s="22" customFormat="1" ht="22" customHeight="1" spans="1:8">
      <c r="A53" s="157">
        <v>50</v>
      </c>
      <c r="B53" s="8" t="s">
        <v>149</v>
      </c>
      <c r="C53" s="136" t="s">
        <v>135</v>
      </c>
      <c r="D53" s="8" t="s">
        <v>150</v>
      </c>
      <c r="E53" s="158">
        <v>40</v>
      </c>
      <c r="F53" s="158">
        <v>0</v>
      </c>
      <c r="G53" s="158">
        <f t="shared" si="0"/>
        <v>40</v>
      </c>
      <c r="H53" s="158"/>
    </row>
    <row r="54" s="22" customFormat="1" ht="22" customHeight="1" spans="1:8">
      <c r="A54" s="157">
        <v>51</v>
      </c>
      <c r="B54" s="160" t="s">
        <v>151</v>
      </c>
      <c r="C54" s="22" t="s">
        <v>152</v>
      </c>
      <c r="D54" s="8" t="s">
        <v>153</v>
      </c>
      <c r="E54" s="158">
        <v>3050</v>
      </c>
      <c r="F54" s="158">
        <v>450</v>
      </c>
      <c r="G54" s="158">
        <f t="shared" si="0"/>
        <v>2600</v>
      </c>
      <c r="H54" s="158">
        <f>67.88+274.81+213.65+68.6+155.83+34.57+118.61+78.99+141.07+37.01+52.81+185.15+383.76+221.69</f>
        <v>2034.43</v>
      </c>
    </row>
    <row r="55" s="22" customFormat="1" ht="22" customHeight="1" spans="1:8">
      <c r="A55" s="157">
        <v>52</v>
      </c>
      <c r="B55" s="8" t="s">
        <v>154</v>
      </c>
      <c r="C55" s="22" t="s">
        <v>155</v>
      </c>
      <c r="D55" s="8" t="s">
        <v>156</v>
      </c>
      <c r="E55" s="158">
        <v>23.71</v>
      </c>
      <c r="F55" s="158">
        <v>0</v>
      </c>
      <c r="G55" s="158">
        <f t="shared" si="0"/>
        <v>23.71</v>
      </c>
      <c r="H55" s="158"/>
    </row>
    <row r="56" s="22" customFormat="1" ht="22" customHeight="1" spans="1:8">
      <c r="A56" s="157">
        <v>53</v>
      </c>
      <c r="B56" s="8" t="s">
        <v>157</v>
      </c>
      <c r="C56" s="22" t="s">
        <v>158</v>
      </c>
      <c r="D56" s="8" t="s">
        <v>159</v>
      </c>
      <c r="E56" s="158">
        <v>411</v>
      </c>
      <c r="F56" s="158">
        <v>20</v>
      </c>
      <c r="G56" s="158">
        <f t="shared" si="0"/>
        <v>391</v>
      </c>
      <c r="H56" s="158"/>
    </row>
    <row r="57" s="22" customFormat="1" ht="22" customHeight="1" spans="1:8">
      <c r="A57" s="157">
        <v>54</v>
      </c>
      <c r="B57" s="8" t="s">
        <v>160</v>
      </c>
      <c r="C57" s="22" t="s">
        <v>161</v>
      </c>
      <c r="D57" s="8" t="s">
        <v>162</v>
      </c>
      <c r="E57" s="158">
        <v>66.9</v>
      </c>
      <c r="F57" s="158">
        <v>0</v>
      </c>
      <c r="G57" s="158">
        <f t="shared" si="0"/>
        <v>66.9</v>
      </c>
      <c r="H57" s="158"/>
    </row>
    <row r="58" s="22" customFormat="1" ht="22" customHeight="1" spans="1:8">
      <c r="A58" s="157">
        <v>55</v>
      </c>
      <c r="B58" s="8" t="s">
        <v>163</v>
      </c>
      <c r="C58" s="22" t="s">
        <v>164</v>
      </c>
      <c r="D58" s="8" t="s">
        <v>165</v>
      </c>
      <c r="E58" s="158">
        <v>180</v>
      </c>
      <c r="F58" s="158">
        <v>0</v>
      </c>
      <c r="G58" s="158">
        <f t="shared" si="0"/>
        <v>180</v>
      </c>
      <c r="H58" s="28"/>
    </row>
    <row r="59" s="22" customFormat="1" ht="22" customHeight="1" spans="1:8">
      <c r="A59" s="163" t="s">
        <v>166</v>
      </c>
      <c r="B59" s="164"/>
      <c r="C59" s="165"/>
      <c r="D59" s="165"/>
      <c r="E59" s="158">
        <f>SUM(E4:E58)</f>
        <v>20752.51</v>
      </c>
      <c r="F59" s="158">
        <f>SUM(F4:F58)</f>
        <v>1777.1</v>
      </c>
      <c r="G59" s="158">
        <f>SUM(G4:G58)</f>
        <v>18975.41</v>
      </c>
      <c r="H59" s="158">
        <f>SUM(H4:H58)</f>
        <v>4802.84</v>
      </c>
    </row>
  </sheetData>
  <sortState ref="A4:M58">
    <sortCondition ref="A4:A58"/>
  </sortState>
  <mergeCells count="2">
    <mergeCell ref="A2:H2"/>
    <mergeCell ref="A59:D59"/>
  </mergeCells>
  <pageMargins left="0.751388888888889" right="0.751388888888889" top="1" bottom="1" header="0.5" footer="0.5"/>
  <pageSetup paperSize="9" scale="7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6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K20" sqref="K20"/>
    </sheetView>
  </sheetViews>
  <sheetFormatPr defaultColWidth="8.725" defaultRowHeight="20.25"/>
  <cols>
    <col min="1" max="1" width="7.45833333333333" style="48" customWidth="1"/>
    <col min="2" max="2" width="23.5416666666667" style="118" customWidth="1"/>
    <col min="3" max="3" width="23.5416666666667" style="129" customWidth="1"/>
    <col min="4" max="4" width="10" style="119" customWidth="1"/>
    <col min="5" max="5" width="13.625" style="119" customWidth="1"/>
    <col min="6" max="6" width="10.725" style="119" customWidth="1"/>
    <col min="7" max="7" width="13.625" style="119" customWidth="1"/>
    <col min="8" max="8" width="11.4583333333333" customWidth="1"/>
    <col min="10" max="10" width="25" customWidth="1"/>
  </cols>
  <sheetData>
    <row r="1" customFormat="1" ht="23" customHeight="1" spans="1:7">
      <c r="A1" s="23" t="s">
        <v>167</v>
      </c>
      <c r="B1" s="24"/>
      <c r="C1" s="24"/>
      <c r="D1" s="24"/>
      <c r="E1" s="24"/>
      <c r="F1" s="24"/>
      <c r="G1" s="24"/>
    </row>
    <row r="2" customFormat="1" ht="31" customHeight="1" spans="1:8">
      <c r="A2" s="25" t="s">
        <v>168</v>
      </c>
      <c r="B2" s="25"/>
      <c r="C2" s="87"/>
      <c r="D2" s="25"/>
      <c r="E2" s="25"/>
      <c r="F2" s="25"/>
      <c r="G2" s="25"/>
      <c r="H2" s="25"/>
    </row>
    <row r="3" s="22" customFormat="1" ht="43" customHeight="1" spans="1:8">
      <c r="A3" s="26" t="s">
        <v>2</v>
      </c>
      <c r="B3" s="8" t="s">
        <v>24</v>
      </c>
      <c r="C3" s="8" t="s">
        <v>25</v>
      </c>
      <c r="D3" s="8" t="s">
        <v>26</v>
      </c>
      <c r="E3" s="27" t="s">
        <v>27</v>
      </c>
      <c r="F3" s="27" t="s">
        <v>5</v>
      </c>
      <c r="G3" s="27" t="s">
        <v>28</v>
      </c>
      <c r="H3" s="28" t="s">
        <v>8</v>
      </c>
    </row>
    <row r="4" s="98" customFormat="1" ht="13.5" spans="1:8">
      <c r="A4" s="57">
        <v>1</v>
      </c>
      <c r="B4" s="57" t="s">
        <v>169</v>
      </c>
      <c r="C4" s="89" t="s">
        <v>170</v>
      </c>
      <c r="D4" s="53" t="s">
        <v>171</v>
      </c>
      <c r="E4" s="31">
        <v>539.86</v>
      </c>
      <c r="F4" s="31">
        <v>0</v>
      </c>
      <c r="G4" s="31">
        <f t="shared" ref="G4:G67" si="0">E4-F4</f>
        <v>539.86</v>
      </c>
      <c r="H4" s="31"/>
    </row>
    <row r="5" s="98" customFormat="1" ht="13.5" spans="1:8">
      <c r="A5" s="57">
        <v>2</v>
      </c>
      <c r="B5" s="57" t="s">
        <v>172</v>
      </c>
      <c r="C5" s="89" t="s">
        <v>173</v>
      </c>
      <c r="D5" s="53" t="s">
        <v>171</v>
      </c>
      <c r="E5" s="31">
        <v>118.46</v>
      </c>
      <c r="F5" s="31">
        <v>0</v>
      </c>
      <c r="G5" s="31">
        <f t="shared" si="0"/>
        <v>118.46</v>
      </c>
      <c r="H5" s="31"/>
    </row>
    <row r="6" s="98" customFormat="1" ht="24" spans="1:10">
      <c r="A6" s="57">
        <v>3</v>
      </c>
      <c r="B6" s="53" t="s">
        <v>174</v>
      </c>
      <c r="C6" s="89" t="s">
        <v>175</v>
      </c>
      <c r="D6" s="53" t="s">
        <v>171</v>
      </c>
      <c r="E6" s="31">
        <v>58.82</v>
      </c>
      <c r="F6" s="31">
        <v>0</v>
      </c>
      <c r="G6" s="31">
        <f t="shared" si="0"/>
        <v>58.82</v>
      </c>
      <c r="H6" s="31"/>
      <c r="J6" s="53" t="s">
        <v>174</v>
      </c>
    </row>
    <row r="7" s="98" customFormat="1" ht="13.5" spans="1:10">
      <c r="A7" s="57">
        <v>4</v>
      </c>
      <c r="B7" s="57" t="s">
        <v>176</v>
      </c>
      <c r="C7" s="89" t="s">
        <v>177</v>
      </c>
      <c r="D7" s="53" t="s">
        <v>171</v>
      </c>
      <c r="E7" s="31">
        <v>2182</v>
      </c>
      <c r="F7" s="31">
        <v>0</v>
      </c>
      <c r="G7" s="31">
        <f t="shared" si="0"/>
        <v>2182</v>
      </c>
      <c r="H7" s="31"/>
      <c r="J7" s="57" t="s">
        <v>178</v>
      </c>
    </row>
    <row r="8" s="98" customFormat="1" ht="24" spans="1:10">
      <c r="A8" s="57">
        <v>5</v>
      </c>
      <c r="B8" s="57" t="s">
        <v>179</v>
      </c>
      <c r="C8" s="89" t="s">
        <v>180</v>
      </c>
      <c r="D8" s="53" t="s">
        <v>171</v>
      </c>
      <c r="E8" s="31">
        <v>253</v>
      </c>
      <c r="F8" s="31">
        <v>0</v>
      </c>
      <c r="G8" s="31">
        <f t="shared" si="0"/>
        <v>253</v>
      </c>
      <c r="H8" s="31"/>
      <c r="J8" s="53" t="s">
        <v>181</v>
      </c>
    </row>
    <row r="9" s="98" customFormat="1" ht="13.5" spans="1:8">
      <c r="A9" s="57">
        <v>6</v>
      </c>
      <c r="B9" s="57" t="s">
        <v>178</v>
      </c>
      <c r="C9" s="130"/>
      <c r="D9" s="53" t="s">
        <v>171</v>
      </c>
      <c r="E9" s="31">
        <v>269.31</v>
      </c>
      <c r="F9" s="31">
        <v>269.31</v>
      </c>
      <c r="G9" s="131">
        <f t="shared" si="0"/>
        <v>0</v>
      </c>
      <c r="H9" s="31"/>
    </row>
    <row r="10" s="98" customFormat="1" ht="13.5" spans="1:8">
      <c r="A10" s="57">
        <v>7</v>
      </c>
      <c r="B10" s="57" t="s">
        <v>182</v>
      </c>
      <c r="C10" s="132" t="s">
        <v>183</v>
      </c>
      <c r="D10" s="53" t="s">
        <v>171</v>
      </c>
      <c r="E10" s="31">
        <v>100</v>
      </c>
      <c r="F10" s="31">
        <v>0</v>
      </c>
      <c r="G10" s="31">
        <f t="shared" si="0"/>
        <v>100</v>
      </c>
      <c r="H10" s="31"/>
    </row>
    <row r="11" s="98" customFormat="1" ht="13.5" spans="1:8">
      <c r="A11" s="57">
        <v>8</v>
      </c>
      <c r="B11" s="57" t="s">
        <v>184</v>
      </c>
      <c r="C11" s="89" t="s">
        <v>185</v>
      </c>
      <c r="D11" s="53" t="s">
        <v>171</v>
      </c>
      <c r="E11" s="31">
        <v>173.62</v>
      </c>
      <c r="F11" s="31">
        <v>0</v>
      </c>
      <c r="G11" s="31">
        <f t="shared" si="0"/>
        <v>173.62</v>
      </c>
      <c r="H11" s="31"/>
    </row>
    <row r="12" s="98" customFormat="1" ht="13.5" spans="1:8">
      <c r="A12" s="57">
        <v>9</v>
      </c>
      <c r="B12" s="57" t="s">
        <v>186</v>
      </c>
      <c r="C12" s="133" t="s">
        <v>187</v>
      </c>
      <c r="D12" s="53" t="s">
        <v>188</v>
      </c>
      <c r="E12" s="31">
        <v>430</v>
      </c>
      <c r="F12" s="31">
        <v>0</v>
      </c>
      <c r="G12" s="31">
        <f t="shared" si="0"/>
        <v>430</v>
      </c>
      <c r="H12" s="31"/>
    </row>
    <row r="13" s="98" customFormat="1" ht="13.5" spans="1:8">
      <c r="A13" s="57">
        <v>10</v>
      </c>
      <c r="B13" s="57" t="s">
        <v>189</v>
      </c>
      <c r="C13" s="133" t="s">
        <v>190</v>
      </c>
      <c r="D13" s="53" t="s">
        <v>188</v>
      </c>
      <c r="E13" s="31">
        <v>220</v>
      </c>
      <c r="F13" s="31">
        <v>2.34</v>
      </c>
      <c r="G13" s="31">
        <f t="shared" si="0"/>
        <v>217.66</v>
      </c>
      <c r="H13" s="31"/>
    </row>
    <row r="14" s="98" customFormat="1" ht="13.5" spans="1:8">
      <c r="A14" s="57">
        <v>11</v>
      </c>
      <c r="B14" s="57" t="s">
        <v>191</v>
      </c>
      <c r="C14" s="133" t="s">
        <v>192</v>
      </c>
      <c r="D14" s="53" t="s">
        <v>188</v>
      </c>
      <c r="E14" s="31">
        <v>503.2</v>
      </c>
      <c r="F14" s="31">
        <v>0</v>
      </c>
      <c r="G14" s="31">
        <f t="shared" si="0"/>
        <v>503.2</v>
      </c>
      <c r="H14" s="31"/>
    </row>
    <row r="15" s="98" customFormat="1" ht="13.5" spans="1:8">
      <c r="A15" s="57">
        <v>12</v>
      </c>
      <c r="B15" s="57" t="s">
        <v>193</v>
      </c>
      <c r="C15" s="133" t="s">
        <v>194</v>
      </c>
      <c r="D15" s="53" t="s">
        <v>188</v>
      </c>
      <c r="E15" s="31">
        <v>251</v>
      </c>
      <c r="F15" s="31">
        <v>0</v>
      </c>
      <c r="G15" s="31">
        <f t="shared" si="0"/>
        <v>251</v>
      </c>
      <c r="H15" s="31"/>
    </row>
    <row r="16" s="98" customFormat="1" ht="13.5" spans="1:8">
      <c r="A16" s="57">
        <v>13</v>
      </c>
      <c r="B16" s="57" t="s">
        <v>184</v>
      </c>
      <c r="C16" s="89" t="s">
        <v>185</v>
      </c>
      <c r="D16" s="53" t="s">
        <v>188</v>
      </c>
      <c r="E16" s="31">
        <v>1478.6</v>
      </c>
      <c r="F16" s="31">
        <v>0</v>
      </c>
      <c r="G16" s="31">
        <f t="shared" si="0"/>
        <v>1478.6</v>
      </c>
      <c r="H16" s="31"/>
    </row>
    <row r="17" s="98" customFormat="1" ht="13.5" spans="1:8">
      <c r="A17" s="57">
        <v>14</v>
      </c>
      <c r="B17" s="57" t="s">
        <v>195</v>
      </c>
      <c r="C17" s="89" t="s">
        <v>196</v>
      </c>
      <c r="D17" s="57" t="s">
        <v>188</v>
      </c>
      <c r="E17" s="57">
        <v>124.15</v>
      </c>
      <c r="F17" s="31">
        <v>0</v>
      </c>
      <c r="G17" s="31">
        <f t="shared" si="0"/>
        <v>124.15</v>
      </c>
      <c r="H17" s="31"/>
    </row>
    <row r="18" s="98" customFormat="1" ht="13.5" spans="1:8">
      <c r="A18" s="57">
        <v>15</v>
      </c>
      <c r="B18" s="57" t="s">
        <v>197</v>
      </c>
      <c r="C18" s="133" t="s">
        <v>132</v>
      </c>
      <c r="D18" s="57" t="s">
        <v>188</v>
      </c>
      <c r="E18" s="57">
        <v>892.5</v>
      </c>
      <c r="F18" s="31">
        <v>0</v>
      </c>
      <c r="G18" s="31">
        <f t="shared" si="0"/>
        <v>892.5</v>
      </c>
      <c r="H18" s="31"/>
    </row>
    <row r="19" s="98" customFormat="1" ht="13.5" spans="1:8">
      <c r="A19" s="57">
        <v>16</v>
      </c>
      <c r="B19" s="57" t="s">
        <v>198</v>
      </c>
      <c r="C19" s="89" t="s">
        <v>199</v>
      </c>
      <c r="D19" s="57" t="s">
        <v>188</v>
      </c>
      <c r="E19" s="57">
        <v>403.2</v>
      </c>
      <c r="F19" s="31">
        <v>0</v>
      </c>
      <c r="G19" s="31">
        <f t="shared" si="0"/>
        <v>403.2</v>
      </c>
      <c r="H19" s="31"/>
    </row>
    <row r="20" s="98" customFormat="1" ht="13.5" spans="1:8">
      <c r="A20" s="57">
        <v>17</v>
      </c>
      <c r="B20" s="53" t="s">
        <v>200</v>
      </c>
      <c r="C20" s="89" t="s">
        <v>201</v>
      </c>
      <c r="D20" s="53" t="s">
        <v>202</v>
      </c>
      <c r="E20" s="31">
        <v>630</v>
      </c>
      <c r="F20" s="31">
        <v>0</v>
      </c>
      <c r="G20" s="31">
        <f t="shared" si="0"/>
        <v>630</v>
      </c>
      <c r="H20" s="31">
        <f>263+19.22+31.1+50.07+54.36+56.58</f>
        <v>474.33</v>
      </c>
    </row>
    <row r="21" s="98" customFormat="1" ht="13.5" spans="1:8">
      <c r="A21" s="57">
        <v>18</v>
      </c>
      <c r="B21" s="53" t="s">
        <v>203</v>
      </c>
      <c r="C21" s="89" t="s">
        <v>204</v>
      </c>
      <c r="D21" s="53" t="s">
        <v>202</v>
      </c>
      <c r="E21" s="31">
        <v>70</v>
      </c>
      <c r="F21" s="31">
        <v>0</v>
      </c>
      <c r="G21" s="31">
        <f t="shared" si="0"/>
        <v>70</v>
      </c>
      <c r="H21" s="31"/>
    </row>
    <row r="22" s="98" customFormat="1" ht="13.5" spans="1:8">
      <c r="A22" s="57">
        <v>19</v>
      </c>
      <c r="B22" s="57" t="s">
        <v>205</v>
      </c>
      <c r="C22" s="89" t="s">
        <v>206</v>
      </c>
      <c r="D22" s="53" t="s">
        <v>202</v>
      </c>
      <c r="E22" s="31">
        <v>145</v>
      </c>
      <c r="F22" s="31">
        <v>0</v>
      </c>
      <c r="G22" s="31">
        <f t="shared" si="0"/>
        <v>145</v>
      </c>
      <c r="H22" s="31"/>
    </row>
    <row r="23" s="98" customFormat="1" ht="13.5" spans="1:8">
      <c r="A23" s="57">
        <v>20</v>
      </c>
      <c r="B23" s="57" t="s">
        <v>207</v>
      </c>
      <c r="C23" s="89" t="s">
        <v>208</v>
      </c>
      <c r="D23" s="53" t="s">
        <v>209</v>
      </c>
      <c r="E23" s="31">
        <v>230</v>
      </c>
      <c r="F23" s="31">
        <v>0</v>
      </c>
      <c r="G23" s="31">
        <f t="shared" si="0"/>
        <v>230</v>
      </c>
      <c r="H23" s="31"/>
    </row>
    <row r="24" s="98" customFormat="1" ht="13.5" spans="1:8">
      <c r="A24" s="57">
        <v>21</v>
      </c>
      <c r="B24" s="57" t="s">
        <v>210</v>
      </c>
      <c r="C24" s="89" t="s">
        <v>211</v>
      </c>
      <c r="D24" s="53" t="s">
        <v>209</v>
      </c>
      <c r="E24" s="31">
        <v>197</v>
      </c>
      <c r="F24" s="31">
        <v>0</v>
      </c>
      <c r="G24" s="31">
        <f t="shared" si="0"/>
        <v>197</v>
      </c>
      <c r="H24" s="31"/>
    </row>
    <row r="25" s="98" customFormat="1" ht="13.5" spans="1:8">
      <c r="A25" s="57">
        <v>22</v>
      </c>
      <c r="B25" s="57" t="s">
        <v>212</v>
      </c>
      <c r="C25" s="89" t="s">
        <v>213</v>
      </c>
      <c r="D25" s="53" t="s">
        <v>214</v>
      </c>
      <c r="E25" s="31">
        <v>100</v>
      </c>
      <c r="F25" s="31">
        <v>0</v>
      </c>
      <c r="G25" s="31">
        <f t="shared" si="0"/>
        <v>100</v>
      </c>
      <c r="H25" s="31"/>
    </row>
    <row r="26" s="98" customFormat="1" ht="13.5" spans="1:8">
      <c r="A26" s="57">
        <v>23</v>
      </c>
      <c r="B26" s="57" t="s">
        <v>184</v>
      </c>
      <c r="C26" s="89" t="s">
        <v>185</v>
      </c>
      <c r="D26" s="53" t="s">
        <v>214</v>
      </c>
      <c r="E26" s="31">
        <v>200</v>
      </c>
      <c r="F26" s="31">
        <v>0</v>
      </c>
      <c r="G26" s="31">
        <f t="shared" si="0"/>
        <v>200</v>
      </c>
      <c r="H26" s="31"/>
    </row>
    <row r="27" s="98" customFormat="1" ht="13.5" spans="1:8">
      <c r="A27" s="57">
        <v>24</v>
      </c>
      <c r="B27" s="57" t="s">
        <v>215</v>
      </c>
      <c r="C27" s="89" t="s">
        <v>216</v>
      </c>
      <c r="D27" s="53" t="s">
        <v>214</v>
      </c>
      <c r="E27" s="31">
        <v>180</v>
      </c>
      <c r="F27" s="31">
        <v>0</v>
      </c>
      <c r="G27" s="31">
        <f t="shared" si="0"/>
        <v>180</v>
      </c>
      <c r="H27" s="31"/>
    </row>
    <row r="28" s="98" customFormat="1" ht="13.5" spans="1:8">
      <c r="A28" s="57">
        <v>25</v>
      </c>
      <c r="B28" s="53" t="s">
        <v>217</v>
      </c>
      <c r="C28" s="89" t="s">
        <v>218</v>
      </c>
      <c r="D28" s="53" t="s">
        <v>214</v>
      </c>
      <c r="E28" s="31">
        <v>30</v>
      </c>
      <c r="F28" s="31">
        <v>0</v>
      </c>
      <c r="G28" s="31">
        <f t="shared" si="0"/>
        <v>30</v>
      </c>
      <c r="H28" s="31"/>
    </row>
    <row r="29" s="98" customFormat="1" ht="13.5" spans="1:8">
      <c r="A29" s="57">
        <v>26</v>
      </c>
      <c r="B29" s="57" t="s">
        <v>219</v>
      </c>
      <c r="C29" s="89" t="s">
        <v>220</v>
      </c>
      <c r="D29" s="53" t="s">
        <v>214</v>
      </c>
      <c r="E29" s="31">
        <v>130</v>
      </c>
      <c r="F29" s="31">
        <v>0</v>
      </c>
      <c r="G29" s="31">
        <f t="shared" si="0"/>
        <v>130</v>
      </c>
      <c r="H29" s="31"/>
    </row>
    <row r="30" s="98" customFormat="1" ht="13.5" spans="1:8">
      <c r="A30" s="57">
        <v>27</v>
      </c>
      <c r="B30" s="57" t="s">
        <v>221</v>
      </c>
      <c r="C30" s="89" t="s">
        <v>222</v>
      </c>
      <c r="D30" s="53" t="s">
        <v>214</v>
      </c>
      <c r="E30" s="31">
        <v>50</v>
      </c>
      <c r="F30" s="31">
        <v>0</v>
      </c>
      <c r="G30" s="31">
        <f t="shared" si="0"/>
        <v>50</v>
      </c>
      <c r="H30" s="31"/>
    </row>
    <row r="31" s="98" customFormat="1" ht="13.5" spans="1:8">
      <c r="A31" s="57">
        <v>28</v>
      </c>
      <c r="B31" s="57" t="s">
        <v>223</v>
      </c>
      <c r="C31" s="89" t="s">
        <v>218</v>
      </c>
      <c r="D31" s="53" t="s">
        <v>214</v>
      </c>
      <c r="E31" s="31">
        <v>650</v>
      </c>
      <c r="F31" s="31">
        <v>0</v>
      </c>
      <c r="G31" s="31">
        <f t="shared" si="0"/>
        <v>650</v>
      </c>
      <c r="H31" s="31"/>
    </row>
    <row r="32" s="98" customFormat="1" ht="13.5" spans="1:8">
      <c r="A32" s="57">
        <v>29</v>
      </c>
      <c r="B32" s="57" t="s">
        <v>224</v>
      </c>
      <c r="C32" s="89" t="s">
        <v>225</v>
      </c>
      <c r="D32" s="53" t="s">
        <v>214</v>
      </c>
      <c r="E32" s="31">
        <v>200</v>
      </c>
      <c r="F32" s="31">
        <v>0</v>
      </c>
      <c r="G32" s="31">
        <f t="shared" si="0"/>
        <v>200</v>
      </c>
      <c r="H32" s="31"/>
    </row>
    <row r="33" s="98" customFormat="1" ht="13.5" spans="1:8">
      <c r="A33" s="57">
        <v>30</v>
      </c>
      <c r="B33" s="57" t="s">
        <v>226</v>
      </c>
      <c r="C33" s="89" t="s">
        <v>227</v>
      </c>
      <c r="D33" s="53" t="s">
        <v>214</v>
      </c>
      <c r="E33" s="31">
        <v>98</v>
      </c>
      <c r="F33" s="31">
        <v>0</v>
      </c>
      <c r="G33" s="31">
        <f t="shared" si="0"/>
        <v>98</v>
      </c>
      <c r="H33" s="31"/>
    </row>
    <row r="34" s="98" customFormat="1" ht="13.5" spans="1:8">
      <c r="A34" s="57">
        <v>31</v>
      </c>
      <c r="B34" s="57" t="s">
        <v>228</v>
      </c>
      <c r="C34" s="89" t="s">
        <v>199</v>
      </c>
      <c r="D34" s="53" t="s">
        <v>229</v>
      </c>
      <c r="E34" s="31">
        <v>171</v>
      </c>
      <c r="F34" s="31">
        <v>0</v>
      </c>
      <c r="G34" s="31">
        <f t="shared" si="0"/>
        <v>171</v>
      </c>
      <c r="H34" s="31"/>
    </row>
    <row r="35" s="98" customFormat="1" ht="13.5" spans="1:8">
      <c r="A35" s="57">
        <v>32</v>
      </c>
      <c r="B35" s="53" t="s">
        <v>197</v>
      </c>
      <c r="C35" s="133" t="s">
        <v>132</v>
      </c>
      <c r="D35" s="53" t="s">
        <v>229</v>
      </c>
      <c r="E35" s="31">
        <v>524.16</v>
      </c>
      <c r="F35" s="31">
        <v>0</v>
      </c>
      <c r="G35" s="31">
        <f t="shared" si="0"/>
        <v>524.16</v>
      </c>
      <c r="H35" s="31"/>
    </row>
    <row r="36" s="98" customFormat="1" ht="13.5" spans="1:8">
      <c r="A36" s="57">
        <v>33</v>
      </c>
      <c r="B36" s="57" t="s">
        <v>230</v>
      </c>
      <c r="C36" s="134" t="s">
        <v>231</v>
      </c>
      <c r="D36" s="53" t="s">
        <v>229</v>
      </c>
      <c r="E36" s="31">
        <v>195</v>
      </c>
      <c r="F36" s="31">
        <v>0</v>
      </c>
      <c r="G36" s="31">
        <f t="shared" si="0"/>
        <v>195</v>
      </c>
      <c r="H36" s="31"/>
    </row>
    <row r="37" s="98" customFormat="1" ht="13.5" spans="1:8">
      <c r="A37" s="57">
        <v>34</v>
      </c>
      <c r="B37" s="57" t="s">
        <v>133</v>
      </c>
      <c r="C37" s="89" t="s">
        <v>132</v>
      </c>
      <c r="D37" s="53" t="s">
        <v>229</v>
      </c>
      <c r="E37" s="31">
        <v>430</v>
      </c>
      <c r="F37" s="31">
        <v>0</v>
      </c>
      <c r="G37" s="31">
        <f t="shared" si="0"/>
        <v>430</v>
      </c>
      <c r="H37" s="31"/>
    </row>
    <row r="38" s="98" customFormat="1" ht="13.5" spans="1:8">
      <c r="A38" s="57">
        <v>35</v>
      </c>
      <c r="B38" s="57" t="s">
        <v>232</v>
      </c>
      <c r="C38" s="89" t="s">
        <v>233</v>
      </c>
      <c r="D38" s="53" t="s">
        <v>229</v>
      </c>
      <c r="E38" s="31">
        <v>152</v>
      </c>
      <c r="F38" s="31">
        <v>0</v>
      </c>
      <c r="G38" s="31">
        <f t="shared" si="0"/>
        <v>152</v>
      </c>
      <c r="H38" s="31"/>
    </row>
    <row r="39" s="98" customFormat="1" ht="13.5" spans="1:8">
      <c r="A39" s="57">
        <v>36</v>
      </c>
      <c r="B39" s="53" t="s">
        <v>234</v>
      </c>
      <c r="C39" s="89" t="s">
        <v>187</v>
      </c>
      <c r="D39" s="53" t="s">
        <v>229</v>
      </c>
      <c r="E39" s="31">
        <v>755</v>
      </c>
      <c r="F39" s="31">
        <v>0</v>
      </c>
      <c r="G39" s="31">
        <f t="shared" si="0"/>
        <v>755</v>
      </c>
      <c r="H39" s="31"/>
    </row>
    <row r="40" s="98" customFormat="1" ht="13.5" spans="1:8">
      <c r="A40" s="57">
        <v>37</v>
      </c>
      <c r="B40" s="57" t="s">
        <v>235</v>
      </c>
      <c r="C40" s="89" t="s">
        <v>236</v>
      </c>
      <c r="D40" s="53" t="s">
        <v>229</v>
      </c>
      <c r="E40" s="31">
        <v>440</v>
      </c>
      <c r="F40" s="31">
        <v>0</v>
      </c>
      <c r="G40" s="31">
        <f t="shared" si="0"/>
        <v>440</v>
      </c>
      <c r="H40" s="31"/>
    </row>
    <row r="41" s="98" customFormat="1" ht="13.5" spans="1:8">
      <c r="A41" s="57">
        <v>38</v>
      </c>
      <c r="B41" s="53" t="s">
        <v>237</v>
      </c>
      <c r="C41" s="135" t="s">
        <v>238</v>
      </c>
      <c r="D41" s="53" t="s">
        <v>229</v>
      </c>
      <c r="E41" s="31">
        <v>680</v>
      </c>
      <c r="F41" s="31">
        <v>0</v>
      </c>
      <c r="G41" s="31">
        <f t="shared" si="0"/>
        <v>680</v>
      </c>
      <c r="H41" s="31"/>
    </row>
    <row r="42" s="98" customFormat="1" ht="13.5" spans="1:8">
      <c r="A42" s="57">
        <v>39</v>
      </c>
      <c r="B42" s="53" t="s">
        <v>198</v>
      </c>
      <c r="C42" s="135" t="s">
        <v>199</v>
      </c>
      <c r="D42" s="53" t="s">
        <v>229</v>
      </c>
      <c r="E42" s="31">
        <v>238</v>
      </c>
      <c r="F42" s="31">
        <v>0</v>
      </c>
      <c r="G42" s="31">
        <f t="shared" si="0"/>
        <v>238</v>
      </c>
      <c r="H42" s="31"/>
    </row>
    <row r="43" s="98" customFormat="1" ht="13.5" spans="1:8">
      <c r="A43" s="57">
        <v>40</v>
      </c>
      <c r="B43" s="57" t="s">
        <v>239</v>
      </c>
      <c r="C43" s="136" t="s">
        <v>240</v>
      </c>
      <c r="D43" s="53" t="s">
        <v>229</v>
      </c>
      <c r="E43" s="31">
        <v>130</v>
      </c>
      <c r="F43" s="31">
        <v>0</v>
      </c>
      <c r="G43" s="31">
        <f t="shared" si="0"/>
        <v>130</v>
      </c>
      <c r="H43" s="31"/>
    </row>
    <row r="44" s="98" customFormat="1" ht="13.5" spans="1:8">
      <c r="A44" s="57">
        <v>41</v>
      </c>
      <c r="B44" s="57" t="s">
        <v>191</v>
      </c>
      <c r="C44" s="136" t="s">
        <v>192</v>
      </c>
      <c r="D44" s="53" t="s">
        <v>229</v>
      </c>
      <c r="E44" s="31">
        <v>114</v>
      </c>
      <c r="F44" s="31">
        <v>0</v>
      </c>
      <c r="G44" s="31">
        <f t="shared" si="0"/>
        <v>114</v>
      </c>
      <c r="H44" s="31"/>
    </row>
    <row r="45" s="98" customFormat="1" ht="24" spans="1:8">
      <c r="A45" s="57">
        <v>42</v>
      </c>
      <c r="B45" s="53" t="s">
        <v>181</v>
      </c>
      <c r="C45" s="136" t="s">
        <v>241</v>
      </c>
      <c r="D45" s="53" t="s">
        <v>242</v>
      </c>
      <c r="E45" s="31">
        <v>112.49</v>
      </c>
      <c r="F45" s="31">
        <v>0</v>
      </c>
      <c r="G45" s="31">
        <f t="shared" si="0"/>
        <v>112.49</v>
      </c>
      <c r="H45" s="31"/>
    </row>
    <row r="46" s="98" customFormat="1" ht="13.5" spans="1:8">
      <c r="A46" s="57">
        <v>43</v>
      </c>
      <c r="B46" s="57" t="s">
        <v>198</v>
      </c>
      <c r="C46" s="135" t="s">
        <v>199</v>
      </c>
      <c r="D46" s="53" t="s">
        <v>242</v>
      </c>
      <c r="E46" s="31">
        <v>308</v>
      </c>
      <c r="F46" s="31">
        <v>0</v>
      </c>
      <c r="G46" s="31">
        <f t="shared" si="0"/>
        <v>308</v>
      </c>
      <c r="H46" s="31"/>
    </row>
    <row r="47" s="98" customFormat="1" ht="13.5" spans="1:8">
      <c r="A47" s="57">
        <v>44</v>
      </c>
      <c r="B47" s="57" t="s">
        <v>223</v>
      </c>
      <c r="C47" s="89" t="s">
        <v>218</v>
      </c>
      <c r="D47" s="53" t="s">
        <v>242</v>
      </c>
      <c r="E47" s="31">
        <v>998.42</v>
      </c>
      <c r="F47" s="31">
        <v>184.43</v>
      </c>
      <c r="G47" s="31">
        <f t="shared" si="0"/>
        <v>813.99</v>
      </c>
      <c r="H47" s="31">
        <f>707.92+201.22</f>
        <v>909.14</v>
      </c>
    </row>
    <row r="48" s="98" customFormat="1" ht="13.5" spans="1:8">
      <c r="A48" s="57">
        <v>45</v>
      </c>
      <c r="B48" s="57" t="s">
        <v>243</v>
      </c>
      <c r="C48" s="89" t="s">
        <v>244</v>
      </c>
      <c r="D48" s="53" t="s">
        <v>242</v>
      </c>
      <c r="E48" s="31">
        <v>569.63</v>
      </c>
      <c r="F48" s="31">
        <v>0</v>
      </c>
      <c r="G48" s="31">
        <f t="shared" si="0"/>
        <v>569.63</v>
      </c>
      <c r="H48" s="31"/>
    </row>
    <row r="49" s="98" customFormat="1" ht="13.5" spans="1:8">
      <c r="A49" s="57">
        <v>46</v>
      </c>
      <c r="B49" s="57" t="s">
        <v>245</v>
      </c>
      <c r="C49" s="89" t="s">
        <v>246</v>
      </c>
      <c r="D49" s="53" t="s">
        <v>242</v>
      </c>
      <c r="E49" s="31">
        <v>82.75</v>
      </c>
      <c r="F49" s="31">
        <v>0</v>
      </c>
      <c r="G49" s="31">
        <f t="shared" si="0"/>
        <v>82.75</v>
      </c>
      <c r="H49" s="31"/>
    </row>
    <row r="50" s="98" customFormat="1" ht="13.5" spans="1:8">
      <c r="A50" s="57">
        <v>47</v>
      </c>
      <c r="B50" s="57" t="s">
        <v>247</v>
      </c>
      <c r="C50" s="89" t="s">
        <v>248</v>
      </c>
      <c r="D50" s="53" t="s">
        <v>242</v>
      </c>
      <c r="E50" s="31">
        <v>156.29</v>
      </c>
      <c r="F50" s="31">
        <v>0</v>
      </c>
      <c r="G50" s="31">
        <f t="shared" si="0"/>
        <v>156.29</v>
      </c>
      <c r="H50" s="31"/>
    </row>
    <row r="51" s="98" customFormat="1" ht="13.5" spans="1:8">
      <c r="A51" s="57">
        <v>48</v>
      </c>
      <c r="B51" s="57" t="s">
        <v>249</v>
      </c>
      <c r="C51" s="89" t="s">
        <v>250</v>
      </c>
      <c r="D51" s="53" t="s">
        <v>242</v>
      </c>
      <c r="E51" s="31">
        <v>34.4</v>
      </c>
      <c r="F51" s="31">
        <v>0</v>
      </c>
      <c r="G51" s="31">
        <f t="shared" si="0"/>
        <v>34.4</v>
      </c>
      <c r="H51" s="31"/>
    </row>
    <row r="52" s="98" customFormat="1" ht="13.5" spans="1:8">
      <c r="A52" s="57">
        <v>49</v>
      </c>
      <c r="B52" s="53" t="s">
        <v>251</v>
      </c>
      <c r="C52" s="89" t="s">
        <v>252</v>
      </c>
      <c r="D52" s="53" t="s">
        <v>13</v>
      </c>
      <c r="E52" s="31">
        <v>5040</v>
      </c>
      <c r="F52" s="31">
        <v>650</v>
      </c>
      <c r="G52" s="31">
        <f t="shared" si="0"/>
        <v>4390</v>
      </c>
      <c r="H52" s="31">
        <f>199.49+1014.72+435.22+114.12+2365.33</f>
        <v>4128.88</v>
      </c>
    </row>
    <row r="53" s="98" customFormat="1" ht="24" spans="1:8">
      <c r="A53" s="57">
        <v>50</v>
      </c>
      <c r="B53" s="53" t="s">
        <v>253</v>
      </c>
      <c r="C53" s="89" t="s">
        <v>254</v>
      </c>
      <c r="D53" s="53" t="s">
        <v>13</v>
      </c>
      <c r="E53" s="31">
        <v>1230</v>
      </c>
      <c r="F53" s="31">
        <v>0</v>
      </c>
      <c r="G53" s="31">
        <f t="shared" si="0"/>
        <v>1230</v>
      </c>
      <c r="H53" s="31"/>
    </row>
    <row r="54" s="98" customFormat="1" ht="13.5" spans="1:8">
      <c r="A54" s="57">
        <v>51</v>
      </c>
      <c r="B54" s="53" t="s">
        <v>255</v>
      </c>
      <c r="C54" s="89" t="s">
        <v>256</v>
      </c>
      <c r="D54" s="53" t="s">
        <v>13</v>
      </c>
      <c r="E54" s="31">
        <v>153.19</v>
      </c>
      <c r="F54" s="31">
        <v>0</v>
      </c>
      <c r="G54" s="31">
        <f t="shared" si="0"/>
        <v>153.19</v>
      </c>
      <c r="H54" s="31"/>
    </row>
    <row r="55" s="98" customFormat="1" ht="13.5" spans="1:8">
      <c r="A55" s="57">
        <v>52</v>
      </c>
      <c r="B55" s="57" t="s">
        <v>234</v>
      </c>
      <c r="C55" s="89" t="s">
        <v>187</v>
      </c>
      <c r="D55" s="53" t="s">
        <v>257</v>
      </c>
      <c r="E55" s="31">
        <v>250</v>
      </c>
      <c r="F55" s="31">
        <v>0</v>
      </c>
      <c r="G55" s="31">
        <f t="shared" si="0"/>
        <v>250</v>
      </c>
      <c r="H55" s="31"/>
    </row>
    <row r="56" s="98" customFormat="1" ht="13.5" spans="1:8">
      <c r="A56" s="57">
        <v>53</v>
      </c>
      <c r="B56" s="53" t="s">
        <v>198</v>
      </c>
      <c r="C56" s="89" t="s">
        <v>199</v>
      </c>
      <c r="D56" s="53" t="s">
        <v>257</v>
      </c>
      <c r="E56" s="31">
        <v>554</v>
      </c>
      <c r="F56" s="31">
        <v>0</v>
      </c>
      <c r="G56" s="31">
        <f t="shared" si="0"/>
        <v>554</v>
      </c>
      <c r="H56" s="31"/>
    </row>
    <row r="57" s="98" customFormat="1" ht="13.5" spans="1:8">
      <c r="A57" s="57">
        <v>54</v>
      </c>
      <c r="B57" s="53" t="s">
        <v>237</v>
      </c>
      <c r="C57" s="135" t="s">
        <v>238</v>
      </c>
      <c r="D57" s="53" t="s">
        <v>257</v>
      </c>
      <c r="E57" s="31">
        <v>425.01</v>
      </c>
      <c r="F57" s="31">
        <v>0</v>
      </c>
      <c r="G57" s="31">
        <f t="shared" si="0"/>
        <v>425.01</v>
      </c>
      <c r="H57" s="31"/>
    </row>
    <row r="58" s="98" customFormat="1" ht="13.5" spans="1:8">
      <c r="A58" s="57">
        <v>55</v>
      </c>
      <c r="B58" s="57" t="s">
        <v>191</v>
      </c>
      <c r="C58" s="136" t="s">
        <v>192</v>
      </c>
      <c r="D58" s="53" t="s">
        <v>257</v>
      </c>
      <c r="E58" s="31">
        <v>230</v>
      </c>
      <c r="F58" s="31">
        <v>0</v>
      </c>
      <c r="G58" s="31">
        <f t="shared" si="0"/>
        <v>230</v>
      </c>
      <c r="H58" s="31"/>
    </row>
    <row r="59" s="98" customFormat="1" ht="13.5" spans="1:8">
      <c r="A59" s="57">
        <v>56</v>
      </c>
      <c r="B59" s="57" t="s">
        <v>258</v>
      </c>
      <c r="C59" s="136" t="s">
        <v>259</v>
      </c>
      <c r="D59" s="53" t="s">
        <v>257</v>
      </c>
      <c r="E59" s="31">
        <v>230</v>
      </c>
      <c r="F59" s="31">
        <v>0</v>
      </c>
      <c r="G59" s="31">
        <f t="shared" si="0"/>
        <v>230</v>
      </c>
      <c r="H59" s="31"/>
    </row>
    <row r="60" s="98" customFormat="1" ht="23" customHeight="1" spans="1:8">
      <c r="A60" s="57">
        <v>57</v>
      </c>
      <c r="B60" s="31" t="s">
        <v>260</v>
      </c>
      <c r="C60" s="137" t="s">
        <v>261</v>
      </c>
      <c r="D60" s="53" t="s">
        <v>257</v>
      </c>
      <c r="E60" s="31">
        <v>1.5</v>
      </c>
      <c r="F60" s="31">
        <v>0</v>
      </c>
      <c r="G60" s="31">
        <f t="shared" si="0"/>
        <v>1.5</v>
      </c>
      <c r="H60" s="31"/>
    </row>
    <row r="61" s="98" customFormat="1" ht="23" customHeight="1" spans="1:8">
      <c r="A61" s="57">
        <v>58</v>
      </c>
      <c r="B61" s="31" t="s">
        <v>262</v>
      </c>
      <c r="C61" s="138" t="s">
        <v>263</v>
      </c>
      <c r="D61" s="53" t="s">
        <v>257</v>
      </c>
      <c r="E61" s="31">
        <v>2.3</v>
      </c>
      <c r="F61" s="31">
        <v>0</v>
      </c>
      <c r="G61" s="31">
        <f t="shared" si="0"/>
        <v>2.3</v>
      </c>
      <c r="H61" s="31"/>
    </row>
    <row r="62" s="98" customFormat="1" ht="23" customHeight="1" spans="1:8">
      <c r="A62" s="57">
        <v>59</v>
      </c>
      <c r="B62" s="43" t="s">
        <v>264</v>
      </c>
      <c r="C62" s="139" t="s">
        <v>265</v>
      </c>
      <c r="D62" s="53" t="s">
        <v>257</v>
      </c>
      <c r="E62" s="31">
        <v>2.8</v>
      </c>
      <c r="F62" s="31">
        <v>0</v>
      </c>
      <c r="G62" s="31">
        <f t="shared" si="0"/>
        <v>2.8</v>
      </c>
      <c r="H62" s="31"/>
    </row>
    <row r="63" s="98" customFormat="1" ht="23" customHeight="1" spans="1:8">
      <c r="A63" s="57">
        <v>60</v>
      </c>
      <c r="B63" s="31" t="s">
        <v>266</v>
      </c>
      <c r="C63" s="140" t="s">
        <v>267</v>
      </c>
      <c r="D63" s="53" t="s">
        <v>257</v>
      </c>
      <c r="E63" s="31">
        <v>1</v>
      </c>
      <c r="F63" s="31">
        <v>0</v>
      </c>
      <c r="G63" s="31">
        <f t="shared" si="0"/>
        <v>1</v>
      </c>
      <c r="H63" s="31"/>
    </row>
    <row r="64" s="98" customFormat="1" ht="23" customHeight="1" spans="1:8">
      <c r="A64" s="57">
        <v>61</v>
      </c>
      <c r="B64" s="31" t="s">
        <v>268</v>
      </c>
      <c r="C64" s="140" t="s">
        <v>269</v>
      </c>
      <c r="D64" s="53" t="s">
        <v>257</v>
      </c>
      <c r="E64" s="31">
        <v>3</v>
      </c>
      <c r="F64" s="31">
        <v>0</v>
      </c>
      <c r="G64" s="31">
        <f t="shared" si="0"/>
        <v>3</v>
      </c>
      <c r="H64" s="31"/>
    </row>
    <row r="65" s="98" customFormat="1" ht="23" customHeight="1" spans="1:8">
      <c r="A65" s="57">
        <v>62</v>
      </c>
      <c r="B65" s="31" t="s">
        <v>270</v>
      </c>
      <c r="C65" s="140" t="s">
        <v>265</v>
      </c>
      <c r="D65" s="53" t="s">
        <v>257</v>
      </c>
      <c r="E65" s="31">
        <v>1.2</v>
      </c>
      <c r="F65" s="31">
        <v>0</v>
      </c>
      <c r="G65" s="31">
        <f t="shared" si="0"/>
        <v>1.2</v>
      </c>
      <c r="H65" s="31"/>
    </row>
    <row r="66" s="98" customFormat="1" ht="23" customHeight="1" spans="1:8">
      <c r="A66" s="57">
        <v>63</v>
      </c>
      <c r="B66" s="31" t="s">
        <v>271</v>
      </c>
      <c r="C66" s="141" t="s">
        <v>272</v>
      </c>
      <c r="D66" s="53" t="s">
        <v>257</v>
      </c>
      <c r="E66" s="31">
        <v>0.5</v>
      </c>
      <c r="F66" s="31">
        <v>0</v>
      </c>
      <c r="G66" s="31">
        <f t="shared" si="0"/>
        <v>0.5</v>
      </c>
      <c r="H66" s="31"/>
    </row>
    <row r="67" s="98" customFormat="1" ht="23" customHeight="1" spans="1:8">
      <c r="A67" s="57">
        <v>64</v>
      </c>
      <c r="B67" s="31" t="s">
        <v>273</v>
      </c>
      <c r="C67" s="138" t="s">
        <v>265</v>
      </c>
      <c r="D67" s="53" t="s">
        <v>257</v>
      </c>
      <c r="E67" s="31">
        <v>0.5</v>
      </c>
      <c r="F67" s="31">
        <v>0</v>
      </c>
      <c r="G67" s="31">
        <f t="shared" si="0"/>
        <v>0.5</v>
      </c>
      <c r="H67" s="31"/>
    </row>
    <row r="68" s="98" customFormat="1" ht="27" customHeight="1" spans="1:8">
      <c r="A68" s="57">
        <v>65</v>
      </c>
      <c r="B68" s="43" t="s">
        <v>274</v>
      </c>
      <c r="C68" s="136" t="s">
        <v>275</v>
      </c>
      <c r="D68" s="53" t="s">
        <v>257</v>
      </c>
      <c r="E68" s="31">
        <v>3</v>
      </c>
      <c r="F68" s="31">
        <v>0</v>
      </c>
      <c r="G68" s="31">
        <f t="shared" ref="G68:G104" si="1">E68-F68</f>
        <v>3</v>
      </c>
      <c r="H68" s="31"/>
    </row>
    <row r="69" s="98" customFormat="1" ht="23" customHeight="1" spans="1:8">
      <c r="A69" s="57">
        <v>66</v>
      </c>
      <c r="B69" s="31" t="s">
        <v>276</v>
      </c>
      <c r="C69" s="136" t="s">
        <v>277</v>
      </c>
      <c r="D69" s="53" t="s">
        <v>257</v>
      </c>
      <c r="E69" s="31">
        <v>0.8</v>
      </c>
      <c r="F69" s="31">
        <v>0</v>
      </c>
      <c r="G69" s="31">
        <f t="shared" si="1"/>
        <v>0.8</v>
      </c>
      <c r="H69" s="31"/>
    </row>
    <row r="70" s="98" customFormat="1" ht="23" customHeight="1" spans="1:8">
      <c r="A70" s="57">
        <v>67</v>
      </c>
      <c r="B70" s="31" t="s">
        <v>278</v>
      </c>
      <c r="C70" s="136" t="s">
        <v>279</v>
      </c>
      <c r="D70" s="53" t="s">
        <v>257</v>
      </c>
      <c r="E70" s="31">
        <v>3</v>
      </c>
      <c r="F70" s="31">
        <v>0</v>
      </c>
      <c r="G70" s="31">
        <f t="shared" si="1"/>
        <v>3</v>
      </c>
      <c r="H70" s="106"/>
    </row>
    <row r="71" s="98" customFormat="1" ht="23" customHeight="1" spans="1:8">
      <c r="A71" s="57">
        <v>68</v>
      </c>
      <c r="B71" s="31" t="s">
        <v>280</v>
      </c>
      <c r="C71" s="142" t="s">
        <v>281</v>
      </c>
      <c r="D71" s="53" t="s">
        <v>257</v>
      </c>
      <c r="E71" s="31">
        <v>1</v>
      </c>
      <c r="F71" s="31">
        <v>0</v>
      </c>
      <c r="G71" s="31">
        <f t="shared" si="1"/>
        <v>1</v>
      </c>
      <c r="H71" s="31"/>
    </row>
    <row r="72" s="98" customFormat="1" ht="23" customHeight="1" spans="1:8">
      <c r="A72" s="57">
        <v>69</v>
      </c>
      <c r="B72" s="31" t="s">
        <v>282</v>
      </c>
      <c r="C72" s="141" t="s">
        <v>283</v>
      </c>
      <c r="D72" s="53" t="s">
        <v>257</v>
      </c>
      <c r="E72" s="31">
        <v>1.26</v>
      </c>
      <c r="F72" s="31">
        <v>0</v>
      </c>
      <c r="G72" s="31">
        <f t="shared" si="1"/>
        <v>1.26</v>
      </c>
      <c r="H72" s="31"/>
    </row>
    <row r="73" s="98" customFormat="1" ht="23" customHeight="1" spans="1:8">
      <c r="A73" s="57">
        <v>70</v>
      </c>
      <c r="B73" s="31" t="s">
        <v>284</v>
      </c>
      <c r="C73" s="142" t="s">
        <v>285</v>
      </c>
      <c r="D73" s="53" t="s">
        <v>257</v>
      </c>
      <c r="E73" s="31">
        <v>3.27</v>
      </c>
      <c r="F73" s="31">
        <v>0</v>
      </c>
      <c r="G73" s="31">
        <f t="shared" si="1"/>
        <v>3.27</v>
      </c>
      <c r="H73" s="31"/>
    </row>
    <row r="74" s="98" customFormat="1" ht="23" customHeight="1" spans="1:8">
      <c r="A74" s="57">
        <v>71</v>
      </c>
      <c r="B74" s="143" t="s">
        <v>286</v>
      </c>
      <c r="C74" s="142" t="s">
        <v>267</v>
      </c>
      <c r="D74" s="53" t="s">
        <v>257</v>
      </c>
      <c r="E74" s="31">
        <v>1</v>
      </c>
      <c r="F74" s="31">
        <v>0</v>
      </c>
      <c r="G74" s="31">
        <f t="shared" si="1"/>
        <v>1</v>
      </c>
      <c r="H74" s="31"/>
    </row>
    <row r="75" s="98" customFormat="1" ht="23" customHeight="1" spans="1:8">
      <c r="A75" s="57">
        <v>72</v>
      </c>
      <c r="B75" s="31" t="s">
        <v>287</v>
      </c>
      <c r="C75" s="136" t="s">
        <v>288</v>
      </c>
      <c r="D75" s="53" t="s">
        <v>257</v>
      </c>
      <c r="E75" s="31">
        <v>1.5</v>
      </c>
      <c r="F75" s="31">
        <v>0</v>
      </c>
      <c r="G75" s="31">
        <f t="shared" si="1"/>
        <v>1.5</v>
      </c>
      <c r="H75" s="31"/>
    </row>
    <row r="76" s="98" customFormat="1" ht="23" customHeight="1" spans="1:8">
      <c r="A76" s="57">
        <v>73</v>
      </c>
      <c r="B76" s="31" t="s">
        <v>289</v>
      </c>
      <c r="C76" s="136" t="s">
        <v>275</v>
      </c>
      <c r="D76" s="53" t="s">
        <v>257</v>
      </c>
      <c r="E76" s="31">
        <v>3</v>
      </c>
      <c r="F76" s="31">
        <v>0</v>
      </c>
      <c r="G76" s="31">
        <f t="shared" si="1"/>
        <v>3</v>
      </c>
      <c r="H76" s="31"/>
    </row>
    <row r="77" s="98" customFormat="1" ht="23" customHeight="1" spans="1:8">
      <c r="A77" s="57">
        <v>74</v>
      </c>
      <c r="B77" s="31" t="s">
        <v>290</v>
      </c>
      <c r="C77" s="138" t="s">
        <v>291</v>
      </c>
      <c r="D77" s="53" t="s">
        <v>257</v>
      </c>
      <c r="E77" s="31">
        <v>3.7</v>
      </c>
      <c r="F77" s="31">
        <v>0</v>
      </c>
      <c r="G77" s="31">
        <f t="shared" si="1"/>
        <v>3.7</v>
      </c>
      <c r="H77" s="106"/>
    </row>
    <row r="78" s="98" customFormat="1" ht="23" customHeight="1" spans="1:8">
      <c r="A78" s="57">
        <v>75</v>
      </c>
      <c r="B78" s="31" t="s">
        <v>292</v>
      </c>
      <c r="C78" s="136" t="s">
        <v>279</v>
      </c>
      <c r="D78" s="53" t="s">
        <v>257</v>
      </c>
      <c r="E78" s="31">
        <v>4.5</v>
      </c>
      <c r="F78" s="31">
        <v>0</v>
      </c>
      <c r="G78" s="31">
        <f t="shared" si="1"/>
        <v>4.5</v>
      </c>
      <c r="H78" s="31"/>
    </row>
    <row r="79" s="98" customFormat="1" ht="23" customHeight="1" spans="1:8">
      <c r="A79" s="57">
        <v>76</v>
      </c>
      <c r="B79" s="31" t="s">
        <v>293</v>
      </c>
      <c r="C79" s="138" t="s">
        <v>294</v>
      </c>
      <c r="D79" s="53" t="s">
        <v>257</v>
      </c>
      <c r="E79" s="31">
        <v>2.5</v>
      </c>
      <c r="F79" s="31">
        <v>0</v>
      </c>
      <c r="G79" s="31">
        <f t="shared" si="1"/>
        <v>2.5</v>
      </c>
      <c r="H79" s="31"/>
    </row>
    <row r="80" s="98" customFormat="1" ht="23" customHeight="1" spans="1:8">
      <c r="A80" s="57">
        <v>77</v>
      </c>
      <c r="B80" s="31" t="s">
        <v>295</v>
      </c>
      <c r="C80" s="136" t="s">
        <v>296</v>
      </c>
      <c r="D80" s="53" t="s">
        <v>257</v>
      </c>
      <c r="E80" s="31">
        <v>2</v>
      </c>
      <c r="F80" s="31">
        <v>0</v>
      </c>
      <c r="G80" s="31">
        <f t="shared" si="1"/>
        <v>2</v>
      </c>
      <c r="H80" s="31"/>
    </row>
    <row r="81" s="98" customFormat="1" ht="23" customHeight="1" spans="1:8">
      <c r="A81" s="57">
        <v>78</v>
      </c>
      <c r="B81" s="31" t="s">
        <v>297</v>
      </c>
      <c r="C81" s="136" t="s">
        <v>261</v>
      </c>
      <c r="D81" s="53" t="s">
        <v>257</v>
      </c>
      <c r="E81" s="31">
        <v>1.6</v>
      </c>
      <c r="F81" s="31">
        <v>0</v>
      </c>
      <c r="G81" s="31">
        <f t="shared" si="1"/>
        <v>1.6</v>
      </c>
      <c r="H81" s="31"/>
    </row>
    <row r="82" s="98" customFormat="1" ht="23" customHeight="1" spans="1:8">
      <c r="A82" s="57">
        <v>79</v>
      </c>
      <c r="B82" s="43" t="s">
        <v>298</v>
      </c>
      <c r="C82" s="142" t="s">
        <v>275</v>
      </c>
      <c r="D82" s="53" t="s">
        <v>257</v>
      </c>
      <c r="E82" s="31">
        <v>2.5</v>
      </c>
      <c r="F82" s="31">
        <v>0</v>
      </c>
      <c r="G82" s="31">
        <f t="shared" si="1"/>
        <v>2.5</v>
      </c>
      <c r="H82" s="31"/>
    </row>
    <row r="83" s="98" customFormat="1" ht="23" customHeight="1" spans="1:8">
      <c r="A83" s="57">
        <v>80</v>
      </c>
      <c r="B83" s="31" t="s">
        <v>299</v>
      </c>
      <c r="C83" s="140" t="s">
        <v>300</v>
      </c>
      <c r="D83" s="53" t="s">
        <v>257</v>
      </c>
      <c r="E83" s="31">
        <v>1.6</v>
      </c>
      <c r="F83" s="31">
        <v>0</v>
      </c>
      <c r="G83" s="31">
        <f t="shared" si="1"/>
        <v>1.6</v>
      </c>
      <c r="H83" s="31"/>
    </row>
    <row r="84" s="98" customFormat="1" ht="23" customHeight="1" spans="1:8">
      <c r="A84" s="57">
        <v>81</v>
      </c>
      <c r="B84" s="31" t="s">
        <v>301</v>
      </c>
      <c r="C84" s="136" t="s">
        <v>302</v>
      </c>
      <c r="D84" s="53" t="s">
        <v>257</v>
      </c>
      <c r="E84" s="31">
        <v>1.5</v>
      </c>
      <c r="F84" s="31">
        <v>0</v>
      </c>
      <c r="G84" s="31">
        <f t="shared" si="1"/>
        <v>1.5</v>
      </c>
      <c r="H84" s="106"/>
    </row>
    <row r="85" s="98" customFormat="1" ht="23" customHeight="1" spans="1:8">
      <c r="A85" s="57">
        <v>82</v>
      </c>
      <c r="B85" s="31" t="s">
        <v>303</v>
      </c>
      <c r="C85" s="142" t="s">
        <v>269</v>
      </c>
      <c r="D85" s="53" t="s">
        <v>257</v>
      </c>
      <c r="E85" s="31">
        <v>3.2</v>
      </c>
      <c r="F85" s="31">
        <v>0</v>
      </c>
      <c r="G85" s="31">
        <f t="shared" si="1"/>
        <v>3.2</v>
      </c>
      <c r="H85" s="106"/>
    </row>
    <row r="86" s="98" customFormat="1" ht="23" customHeight="1" spans="1:8">
      <c r="A86" s="57">
        <v>83</v>
      </c>
      <c r="B86" s="31" t="s">
        <v>304</v>
      </c>
      <c r="C86" s="136" t="s">
        <v>305</v>
      </c>
      <c r="D86" s="53" t="s">
        <v>257</v>
      </c>
      <c r="E86" s="31">
        <v>0.9</v>
      </c>
      <c r="F86" s="31">
        <v>0</v>
      </c>
      <c r="G86" s="31">
        <f t="shared" si="1"/>
        <v>0.9</v>
      </c>
      <c r="H86" s="31"/>
    </row>
    <row r="87" s="98" customFormat="1" ht="23" customHeight="1" spans="1:8">
      <c r="A87" s="57">
        <v>84</v>
      </c>
      <c r="B87" s="31" t="s">
        <v>306</v>
      </c>
      <c r="C87" s="136" t="s">
        <v>267</v>
      </c>
      <c r="D87" s="53" t="s">
        <v>257</v>
      </c>
      <c r="E87" s="31">
        <v>6.5</v>
      </c>
      <c r="F87" s="31">
        <v>0</v>
      </c>
      <c r="G87" s="31">
        <f t="shared" si="1"/>
        <v>6.5</v>
      </c>
      <c r="H87" s="31"/>
    </row>
    <row r="88" s="98" customFormat="1" ht="23" customHeight="1" spans="1:8">
      <c r="A88" s="57">
        <v>85</v>
      </c>
      <c r="B88" s="31" t="s">
        <v>307</v>
      </c>
      <c r="C88" s="89" t="s">
        <v>208</v>
      </c>
      <c r="D88" s="53" t="s">
        <v>257</v>
      </c>
      <c r="E88" s="31">
        <v>2</v>
      </c>
      <c r="F88" s="31">
        <v>0</v>
      </c>
      <c r="G88" s="31">
        <f t="shared" si="1"/>
        <v>2</v>
      </c>
      <c r="H88" s="106"/>
    </row>
    <row r="89" s="98" customFormat="1" ht="23" customHeight="1" spans="1:8">
      <c r="A89" s="57">
        <v>86</v>
      </c>
      <c r="B89" s="31" t="s">
        <v>308</v>
      </c>
      <c r="C89" s="136" t="s">
        <v>275</v>
      </c>
      <c r="D89" s="53" t="s">
        <v>257</v>
      </c>
      <c r="E89" s="31">
        <v>2</v>
      </c>
      <c r="F89" s="31">
        <v>0</v>
      </c>
      <c r="G89" s="31">
        <f t="shared" si="1"/>
        <v>2</v>
      </c>
      <c r="H89" s="106"/>
    </row>
    <row r="90" s="98" customFormat="1" ht="23" customHeight="1" spans="1:8">
      <c r="A90" s="57">
        <v>87</v>
      </c>
      <c r="B90" s="31" t="s">
        <v>309</v>
      </c>
      <c r="C90" s="138" t="s">
        <v>288</v>
      </c>
      <c r="D90" s="53" t="s">
        <v>257</v>
      </c>
      <c r="E90" s="31">
        <v>2</v>
      </c>
      <c r="F90" s="31">
        <v>0</v>
      </c>
      <c r="G90" s="31">
        <f t="shared" si="1"/>
        <v>2</v>
      </c>
      <c r="H90" s="106"/>
    </row>
    <row r="91" s="98" customFormat="1" ht="23" customHeight="1" spans="1:8">
      <c r="A91" s="57">
        <v>88</v>
      </c>
      <c r="B91" s="144" t="s">
        <v>310</v>
      </c>
      <c r="C91" s="136" t="s">
        <v>261</v>
      </c>
      <c r="D91" s="53" t="s">
        <v>257</v>
      </c>
      <c r="E91" s="31">
        <v>0.6</v>
      </c>
      <c r="F91" s="31">
        <v>0</v>
      </c>
      <c r="G91" s="31">
        <f t="shared" si="1"/>
        <v>0.6</v>
      </c>
      <c r="H91" s="31"/>
    </row>
    <row r="92" s="98" customFormat="1" ht="23" customHeight="1" spans="1:8">
      <c r="A92" s="57">
        <v>89</v>
      </c>
      <c r="B92" s="144" t="s">
        <v>311</v>
      </c>
      <c r="C92" s="136" t="s">
        <v>283</v>
      </c>
      <c r="D92" s="53" t="s">
        <v>257</v>
      </c>
      <c r="E92" s="31">
        <v>4.5</v>
      </c>
      <c r="F92" s="31">
        <v>0</v>
      </c>
      <c r="G92" s="31">
        <f t="shared" si="1"/>
        <v>4.5</v>
      </c>
      <c r="H92" s="106"/>
    </row>
    <row r="93" s="98" customFormat="1" ht="23" customHeight="1" spans="1:8">
      <c r="A93" s="57">
        <v>90</v>
      </c>
      <c r="B93" s="144" t="s">
        <v>312</v>
      </c>
      <c r="C93" s="89" t="s">
        <v>283</v>
      </c>
      <c r="D93" s="53" t="s">
        <v>257</v>
      </c>
      <c r="E93" s="31">
        <v>1.6</v>
      </c>
      <c r="F93" s="31">
        <v>0</v>
      </c>
      <c r="G93" s="31">
        <f t="shared" si="1"/>
        <v>1.6</v>
      </c>
      <c r="H93" s="31"/>
    </row>
    <row r="94" s="98" customFormat="1" ht="23" customHeight="1" spans="1:8">
      <c r="A94" s="57">
        <v>91</v>
      </c>
      <c r="B94" s="144" t="s">
        <v>313</v>
      </c>
      <c r="C94" s="145" t="s">
        <v>279</v>
      </c>
      <c r="D94" s="53" t="s">
        <v>257</v>
      </c>
      <c r="E94" s="31">
        <v>2.8</v>
      </c>
      <c r="F94" s="31">
        <v>0</v>
      </c>
      <c r="G94" s="31">
        <f t="shared" si="1"/>
        <v>2.8</v>
      </c>
      <c r="H94" s="31"/>
    </row>
    <row r="95" s="98" customFormat="1" ht="23" customHeight="1" spans="1:8">
      <c r="A95" s="57">
        <v>92</v>
      </c>
      <c r="B95" s="146" t="s">
        <v>314</v>
      </c>
      <c r="C95" s="136" t="s">
        <v>315</v>
      </c>
      <c r="D95" s="53" t="s">
        <v>257</v>
      </c>
      <c r="E95" s="31">
        <v>3.2</v>
      </c>
      <c r="F95" s="31">
        <v>0</v>
      </c>
      <c r="G95" s="31">
        <f t="shared" si="1"/>
        <v>3.2</v>
      </c>
      <c r="H95" s="31"/>
    </row>
    <row r="96" s="98" customFormat="1" ht="23" customHeight="1" spans="1:8">
      <c r="A96" s="57">
        <v>93</v>
      </c>
      <c r="B96" s="147" t="s">
        <v>316</v>
      </c>
      <c r="C96" s="148" t="s">
        <v>261</v>
      </c>
      <c r="D96" s="53" t="s">
        <v>257</v>
      </c>
      <c r="E96" s="31">
        <v>1</v>
      </c>
      <c r="F96" s="31">
        <v>0</v>
      </c>
      <c r="G96" s="31">
        <f t="shared" si="1"/>
        <v>1</v>
      </c>
      <c r="H96" s="31"/>
    </row>
    <row r="97" s="98" customFormat="1" ht="23" customHeight="1" spans="1:8">
      <c r="A97" s="57">
        <v>94</v>
      </c>
      <c r="B97" s="31" t="s">
        <v>317</v>
      </c>
      <c r="C97" s="89" t="s">
        <v>267</v>
      </c>
      <c r="D97" s="53" t="s">
        <v>257</v>
      </c>
      <c r="E97" s="31">
        <v>1</v>
      </c>
      <c r="F97" s="31">
        <v>0</v>
      </c>
      <c r="G97" s="31">
        <f t="shared" si="1"/>
        <v>1</v>
      </c>
      <c r="H97" s="31"/>
    </row>
    <row r="98" s="98" customFormat="1" ht="23" customHeight="1" spans="1:8">
      <c r="A98" s="57">
        <v>95</v>
      </c>
      <c r="B98" s="31" t="s">
        <v>318</v>
      </c>
      <c r="C98" s="138" t="s">
        <v>269</v>
      </c>
      <c r="D98" s="53" t="s">
        <v>257</v>
      </c>
      <c r="E98" s="31">
        <v>1.7</v>
      </c>
      <c r="F98" s="31">
        <v>0</v>
      </c>
      <c r="G98" s="31">
        <f t="shared" si="1"/>
        <v>1.7</v>
      </c>
      <c r="H98" s="31"/>
    </row>
    <row r="99" s="98" customFormat="1" ht="23" customHeight="1" spans="1:8">
      <c r="A99" s="57">
        <v>96</v>
      </c>
      <c r="B99" s="31" t="s">
        <v>319</v>
      </c>
      <c r="C99" s="89" t="s">
        <v>320</v>
      </c>
      <c r="D99" s="53" t="s">
        <v>257</v>
      </c>
      <c r="E99" s="31">
        <v>4.8</v>
      </c>
      <c r="F99" s="31">
        <v>0</v>
      </c>
      <c r="G99" s="31">
        <f t="shared" si="1"/>
        <v>4.8</v>
      </c>
      <c r="H99" s="31"/>
    </row>
    <row r="100" s="98" customFormat="1" ht="23" customHeight="1" spans="1:8">
      <c r="A100" s="57">
        <v>97</v>
      </c>
      <c r="B100" s="31" t="s">
        <v>321</v>
      </c>
      <c r="C100" s="89" t="s">
        <v>322</v>
      </c>
      <c r="D100" s="53" t="s">
        <v>257</v>
      </c>
      <c r="E100" s="31">
        <v>3.2</v>
      </c>
      <c r="F100" s="31">
        <v>0</v>
      </c>
      <c r="G100" s="31">
        <f t="shared" si="1"/>
        <v>3.2</v>
      </c>
      <c r="H100" s="31"/>
    </row>
    <row r="101" s="98" customFormat="1" ht="23" customHeight="1" spans="1:8">
      <c r="A101" s="57">
        <v>98</v>
      </c>
      <c r="B101" s="43" t="s">
        <v>323</v>
      </c>
      <c r="C101" s="136" t="s">
        <v>208</v>
      </c>
      <c r="D101" s="53" t="s">
        <v>257</v>
      </c>
      <c r="E101" s="43">
        <v>0.5</v>
      </c>
      <c r="F101" s="31">
        <v>0</v>
      </c>
      <c r="G101" s="31">
        <f t="shared" si="1"/>
        <v>0.5</v>
      </c>
      <c r="H101" s="13"/>
    </row>
    <row r="102" s="98" customFormat="1" ht="23" customHeight="1" spans="1:8">
      <c r="A102" s="57">
        <v>99</v>
      </c>
      <c r="B102" s="43" t="s">
        <v>324</v>
      </c>
      <c r="C102" s="136" t="s">
        <v>208</v>
      </c>
      <c r="D102" s="53" t="s">
        <v>257</v>
      </c>
      <c r="E102" s="43">
        <v>1</v>
      </c>
      <c r="F102" s="31">
        <v>0</v>
      </c>
      <c r="G102" s="31">
        <f t="shared" si="1"/>
        <v>1</v>
      </c>
      <c r="H102" s="13"/>
    </row>
    <row r="103" customFormat="1" ht="23" customHeight="1" spans="1:8">
      <c r="A103" s="57">
        <v>100</v>
      </c>
      <c r="B103" s="43" t="s">
        <v>325</v>
      </c>
      <c r="C103" s="136" t="s">
        <v>315</v>
      </c>
      <c r="D103" s="53" t="s">
        <v>257</v>
      </c>
      <c r="E103" s="31">
        <v>1.4</v>
      </c>
      <c r="F103" s="31">
        <v>0</v>
      </c>
      <c r="G103" s="31">
        <f t="shared" si="1"/>
        <v>1.4</v>
      </c>
      <c r="H103" s="31"/>
    </row>
    <row r="104" customFormat="1" ht="23" customHeight="1" spans="1:8">
      <c r="A104" s="57">
        <v>101</v>
      </c>
      <c r="B104" s="43" t="s">
        <v>326</v>
      </c>
      <c r="C104" s="136" t="s">
        <v>281</v>
      </c>
      <c r="D104" s="53" t="s">
        <v>257</v>
      </c>
      <c r="E104" s="31">
        <v>1.3</v>
      </c>
      <c r="F104" s="31">
        <v>0</v>
      </c>
      <c r="G104" s="31">
        <f t="shared" si="1"/>
        <v>1.3</v>
      </c>
      <c r="H104" s="31"/>
    </row>
    <row r="105" customFormat="1" ht="23" customHeight="1" spans="1:8">
      <c r="A105" s="108"/>
      <c r="B105" s="53" t="s">
        <v>166</v>
      </c>
      <c r="C105" s="149"/>
      <c r="D105" s="150"/>
      <c r="E105" s="151">
        <f>SUM(E4:E104)</f>
        <v>25206.79</v>
      </c>
      <c r="F105" s="151">
        <f>SUM(F4:F104)</f>
        <v>1106.08</v>
      </c>
      <c r="G105" s="151">
        <f>SUM(G4:G104)</f>
        <v>24100.71</v>
      </c>
      <c r="H105" s="152">
        <f>SUM(H4:H104)</f>
        <v>5512.35</v>
      </c>
    </row>
    <row r="106" ht="23" customHeight="1"/>
  </sheetData>
  <mergeCells count="1">
    <mergeCell ref="A2:H2"/>
  </mergeCells>
  <pageMargins left="0.751388888888889" right="0.751388888888889" top="1" bottom="1" header="0.5" footer="0.5"/>
  <pageSetup paperSize="9" scale="8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workbookViewId="0">
      <selection activeCell="K6" sqref="K6"/>
    </sheetView>
  </sheetViews>
  <sheetFormatPr defaultColWidth="8.725" defaultRowHeight="20.25" outlineLevelCol="7"/>
  <cols>
    <col min="1" max="1" width="7.45833333333333" style="48" customWidth="1"/>
    <col min="2" max="2" width="31.1833333333333" style="118" customWidth="1"/>
    <col min="3" max="3" width="23.5416666666667" style="118" customWidth="1"/>
    <col min="4" max="4" width="16.725" style="119" customWidth="1"/>
    <col min="5" max="5" width="13.625" style="119" customWidth="1"/>
    <col min="6" max="6" width="11.3666666666667" style="120" customWidth="1"/>
    <col min="7" max="7" width="13" style="119" customWidth="1"/>
    <col min="8" max="8" width="10.6333333333333" customWidth="1"/>
    <col min="10" max="10" width="11.8166666666667" customWidth="1"/>
    <col min="11" max="11" width="21" customWidth="1"/>
  </cols>
  <sheetData>
    <row r="1" customFormat="1" ht="23" customHeight="1" spans="1:7">
      <c r="A1" s="24" t="s">
        <v>327</v>
      </c>
      <c r="B1" s="24"/>
      <c r="C1" s="24"/>
      <c r="D1" s="24"/>
      <c r="E1" s="24"/>
      <c r="F1" s="24"/>
      <c r="G1" s="48"/>
    </row>
    <row r="2" ht="31" customHeight="1" spans="1:8">
      <c r="A2" s="25" t="s">
        <v>328</v>
      </c>
      <c r="B2" s="25"/>
      <c r="C2" s="25"/>
      <c r="D2" s="25"/>
      <c r="E2" s="25"/>
      <c r="F2" s="25"/>
      <c r="G2" s="25"/>
      <c r="H2" s="25"/>
    </row>
    <row r="3" s="22" customFormat="1" ht="27" spans="1:8">
      <c r="A3" s="26" t="s">
        <v>2</v>
      </c>
      <c r="B3" s="8" t="s">
        <v>24</v>
      </c>
      <c r="C3" s="8" t="s">
        <v>25</v>
      </c>
      <c r="D3" s="8" t="s">
        <v>26</v>
      </c>
      <c r="E3" s="27" t="s">
        <v>27</v>
      </c>
      <c r="F3" s="27" t="s">
        <v>5</v>
      </c>
      <c r="G3" s="27" t="s">
        <v>28</v>
      </c>
      <c r="H3" s="28" t="s">
        <v>8</v>
      </c>
    </row>
    <row r="4" s="98" customFormat="1" ht="31" customHeight="1" spans="1:8">
      <c r="A4" s="40">
        <v>1</v>
      </c>
      <c r="B4" s="40" t="s">
        <v>329</v>
      </c>
      <c r="C4" s="40" t="s">
        <v>330</v>
      </c>
      <c r="D4" s="40" t="s">
        <v>331</v>
      </c>
      <c r="E4" s="121">
        <v>1260</v>
      </c>
      <c r="F4" s="122">
        <v>137</v>
      </c>
      <c r="G4" s="123">
        <f>E4-F4</f>
        <v>1123</v>
      </c>
      <c r="H4" s="123">
        <v>1260</v>
      </c>
    </row>
    <row r="5" s="98" customFormat="1" ht="34" customHeight="1" spans="1:8">
      <c r="A5" s="40">
        <v>2</v>
      </c>
      <c r="B5" s="40" t="s">
        <v>332</v>
      </c>
      <c r="C5" s="40" t="s">
        <v>333</v>
      </c>
      <c r="D5" s="40" t="s">
        <v>334</v>
      </c>
      <c r="E5" s="121">
        <v>710</v>
      </c>
      <c r="F5" s="122">
        <v>0</v>
      </c>
      <c r="G5" s="123">
        <f t="shared" ref="G5:G48" si="0">E5-F5</f>
        <v>710</v>
      </c>
      <c r="H5" s="123"/>
    </row>
    <row r="6" s="98" customFormat="1" ht="41" customHeight="1" spans="1:8">
      <c r="A6" s="40">
        <v>3</v>
      </c>
      <c r="B6" s="40" t="s">
        <v>335</v>
      </c>
      <c r="C6" s="40" t="s">
        <v>336</v>
      </c>
      <c r="D6" s="40" t="s">
        <v>337</v>
      </c>
      <c r="E6" s="121">
        <v>742</v>
      </c>
      <c r="F6" s="122">
        <v>0</v>
      </c>
      <c r="G6" s="123">
        <f t="shared" si="0"/>
        <v>742</v>
      </c>
      <c r="H6" s="123"/>
    </row>
    <row r="7" s="98" customFormat="1" ht="23" customHeight="1" spans="1:8">
      <c r="A7" s="40">
        <v>4</v>
      </c>
      <c r="B7" s="40" t="s">
        <v>338</v>
      </c>
      <c r="C7" s="40" t="s">
        <v>339</v>
      </c>
      <c r="D7" s="40" t="s">
        <v>340</v>
      </c>
      <c r="E7" s="121">
        <v>70</v>
      </c>
      <c r="F7" s="122">
        <v>0</v>
      </c>
      <c r="G7" s="123">
        <f t="shared" si="0"/>
        <v>70</v>
      </c>
      <c r="H7" s="123"/>
    </row>
    <row r="8" s="98" customFormat="1" ht="23" customHeight="1" spans="1:8">
      <c r="A8" s="40">
        <v>5</v>
      </c>
      <c r="B8" s="40" t="s">
        <v>341</v>
      </c>
      <c r="C8" s="40" t="s">
        <v>342</v>
      </c>
      <c r="D8" s="40" t="s">
        <v>343</v>
      </c>
      <c r="E8" s="121">
        <v>166</v>
      </c>
      <c r="F8" s="122">
        <v>0</v>
      </c>
      <c r="G8" s="123">
        <f t="shared" si="0"/>
        <v>166</v>
      </c>
      <c r="H8" s="123"/>
    </row>
    <row r="9" s="98" customFormat="1" ht="23" customHeight="1" spans="1:8">
      <c r="A9" s="40">
        <v>6</v>
      </c>
      <c r="B9" s="40" t="s">
        <v>344</v>
      </c>
      <c r="C9" s="40" t="s">
        <v>345</v>
      </c>
      <c r="D9" s="40" t="s">
        <v>346</v>
      </c>
      <c r="E9" s="121">
        <v>130</v>
      </c>
      <c r="F9" s="122">
        <v>0.23</v>
      </c>
      <c r="G9" s="123">
        <f t="shared" si="0"/>
        <v>129.77</v>
      </c>
      <c r="H9" s="123"/>
    </row>
    <row r="10" s="98" customFormat="1" ht="23" customHeight="1" spans="1:8">
      <c r="A10" s="40">
        <v>7</v>
      </c>
      <c r="B10" s="40" t="s">
        <v>347</v>
      </c>
      <c r="C10" s="40" t="s">
        <v>348</v>
      </c>
      <c r="D10" s="40" t="s">
        <v>343</v>
      </c>
      <c r="E10" s="121">
        <v>103</v>
      </c>
      <c r="F10" s="122">
        <v>0</v>
      </c>
      <c r="G10" s="123">
        <f t="shared" si="0"/>
        <v>103</v>
      </c>
      <c r="H10" s="123"/>
    </row>
    <row r="11" s="98" customFormat="1" ht="23" customHeight="1" spans="1:8">
      <c r="A11" s="40">
        <v>8</v>
      </c>
      <c r="B11" s="40" t="s">
        <v>349</v>
      </c>
      <c r="C11" s="40" t="s">
        <v>350</v>
      </c>
      <c r="D11" s="40" t="s">
        <v>351</v>
      </c>
      <c r="E11" s="121">
        <v>29</v>
      </c>
      <c r="F11" s="122">
        <v>0.39</v>
      </c>
      <c r="G11" s="123">
        <f t="shared" si="0"/>
        <v>28.61</v>
      </c>
      <c r="H11" s="123"/>
    </row>
    <row r="12" s="98" customFormat="1" ht="23" customHeight="1" spans="1:8">
      <c r="A12" s="40">
        <v>9</v>
      </c>
      <c r="B12" s="40" t="s">
        <v>352</v>
      </c>
      <c r="C12" s="40" t="s">
        <v>353</v>
      </c>
      <c r="D12" s="40" t="s">
        <v>354</v>
      </c>
      <c r="E12" s="121">
        <v>147</v>
      </c>
      <c r="F12" s="122">
        <v>0</v>
      </c>
      <c r="G12" s="123">
        <f t="shared" si="0"/>
        <v>147</v>
      </c>
      <c r="H12" s="123"/>
    </row>
    <row r="13" s="98" customFormat="1" ht="24" spans="1:8">
      <c r="A13" s="40">
        <v>10</v>
      </c>
      <c r="B13" s="40" t="s">
        <v>138</v>
      </c>
      <c r="C13" s="40" t="s">
        <v>355</v>
      </c>
      <c r="D13" s="40" t="s">
        <v>356</v>
      </c>
      <c r="E13" s="121">
        <v>90.5</v>
      </c>
      <c r="F13" s="122">
        <v>0</v>
      </c>
      <c r="G13" s="123">
        <f t="shared" si="0"/>
        <v>90.5</v>
      </c>
      <c r="H13" s="123"/>
    </row>
    <row r="14" s="98" customFormat="1" ht="24" spans="1:8">
      <c r="A14" s="40">
        <v>11</v>
      </c>
      <c r="B14" s="40" t="s">
        <v>357</v>
      </c>
      <c r="C14" s="40" t="s">
        <v>358</v>
      </c>
      <c r="D14" s="40" t="s">
        <v>359</v>
      </c>
      <c r="E14" s="121">
        <v>100.3</v>
      </c>
      <c r="F14" s="122">
        <v>23.7</v>
      </c>
      <c r="G14" s="123">
        <f t="shared" si="0"/>
        <v>76.6</v>
      </c>
      <c r="H14" s="123"/>
    </row>
    <row r="15" s="98" customFormat="1" ht="23" customHeight="1" spans="1:8">
      <c r="A15" s="40">
        <v>12</v>
      </c>
      <c r="B15" s="40" t="s">
        <v>360</v>
      </c>
      <c r="C15" s="40" t="s">
        <v>361</v>
      </c>
      <c r="D15" s="40" t="s">
        <v>362</v>
      </c>
      <c r="E15" s="121">
        <v>2495</v>
      </c>
      <c r="F15" s="122">
        <v>0</v>
      </c>
      <c r="G15" s="123">
        <f t="shared" si="0"/>
        <v>2495</v>
      </c>
      <c r="H15" s="123">
        <v>1853.47</v>
      </c>
    </row>
    <row r="16" s="98" customFormat="1" ht="24" spans="1:8">
      <c r="A16" s="40">
        <v>13</v>
      </c>
      <c r="B16" s="40" t="s">
        <v>363</v>
      </c>
      <c r="C16" s="40" t="s">
        <v>364</v>
      </c>
      <c r="D16" s="40" t="s">
        <v>365</v>
      </c>
      <c r="E16" s="121">
        <v>1153.6</v>
      </c>
      <c r="F16" s="122">
        <v>301.62</v>
      </c>
      <c r="G16" s="123">
        <f t="shared" si="0"/>
        <v>851.98</v>
      </c>
      <c r="H16" s="123"/>
    </row>
    <row r="17" s="98" customFormat="1" ht="26" customHeight="1" spans="1:8">
      <c r="A17" s="40">
        <v>14</v>
      </c>
      <c r="B17" s="40" t="s">
        <v>366</v>
      </c>
      <c r="C17" s="40" t="s">
        <v>367</v>
      </c>
      <c r="D17" s="40" t="s">
        <v>368</v>
      </c>
      <c r="E17" s="121">
        <v>304</v>
      </c>
      <c r="F17" s="122">
        <v>0</v>
      </c>
      <c r="G17" s="123">
        <f t="shared" si="0"/>
        <v>304</v>
      </c>
      <c r="H17" s="123"/>
    </row>
    <row r="18" s="98" customFormat="1" ht="23" customHeight="1" spans="1:8">
      <c r="A18" s="40">
        <v>15</v>
      </c>
      <c r="B18" s="40" t="s">
        <v>369</v>
      </c>
      <c r="C18" s="40" t="s">
        <v>370</v>
      </c>
      <c r="D18" s="40" t="s">
        <v>371</v>
      </c>
      <c r="E18" s="121">
        <v>312</v>
      </c>
      <c r="F18" s="122">
        <v>0</v>
      </c>
      <c r="G18" s="123">
        <f t="shared" si="0"/>
        <v>312</v>
      </c>
      <c r="H18" s="123"/>
    </row>
    <row r="19" s="98" customFormat="1" ht="23" customHeight="1" spans="1:8">
      <c r="A19" s="40">
        <v>16</v>
      </c>
      <c r="B19" s="40" t="s">
        <v>372</v>
      </c>
      <c r="C19" s="40" t="s">
        <v>373</v>
      </c>
      <c r="D19" s="40" t="s">
        <v>374</v>
      </c>
      <c r="E19" s="121">
        <v>117.51</v>
      </c>
      <c r="F19" s="122">
        <v>0</v>
      </c>
      <c r="G19" s="123">
        <f t="shared" si="0"/>
        <v>117.51</v>
      </c>
      <c r="H19" s="123"/>
    </row>
    <row r="20" s="98" customFormat="1" ht="23" customHeight="1" spans="1:8">
      <c r="A20" s="40">
        <v>17</v>
      </c>
      <c r="B20" s="40" t="s">
        <v>375</v>
      </c>
      <c r="C20" s="40" t="s">
        <v>376</v>
      </c>
      <c r="D20" s="40" t="s">
        <v>377</v>
      </c>
      <c r="E20" s="121">
        <v>408</v>
      </c>
      <c r="F20" s="122">
        <v>0</v>
      </c>
      <c r="G20" s="123">
        <f t="shared" si="0"/>
        <v>408</v>
      </c>
      <c r="H20" s="123"/>
    </row>
    <row r="21" s="98" customFormat="1" ht="23" customHeight="1" spans="1:8">
      <c r="A21" s="40">
        <v>18</v>
      </c>
      <c r="B21" s="40" t="s">
        <v>378</v>
      </c>
      <c r="C21" s="40" t="s">
        <v>379</v>
      </c>
      <c r="D21" s="40" t="s">
        <v>380</v>
      </c>
      <c r="E21" s="121">
        <v>17</v>
      </c>
      <c r="F21" s="122">
        <v>0</v>
      </c>
      <c r="G21" s="123">
        <f t="shared" si="0"/>
        <v>17</v>
      </c>
      <c r="H21" s="123"/>
    </row>
    <row r="22" s="98" customFormat="1" ht="23" customHeight="1" spans="1:8">
      <c r="A22" s="40">
        <v>19</v>
      </c>
      <c r="B22" s="40" t="s">
        <v>381</v>
      </c>
      <c r="C22" s="40" t="s">
        <v>382</v>
      </c>
      <c r="D22" s="40" t="s">
        <v>383</v>
      </c>
      <c r="E22" s="121">
        <v>95</v>
      </c>
      <c r="F22" s="122">
        <v>0</v>
      </c>
      <c r="G22" s="123">
        <f t="shared" si="0"/>
        <v>95</v>
      </c>
      <c r="H22" s="123"/>
    </row>
    <row r="23" s="98" customFormat="1" ht="23" customHeight="1" spans="1:8">
      <c r="A23" s="40">
        <v>20</v>
      </c>
      <c r="B23" s="40" t="s">
        <v>384</v>
      </c>
      <c r="C23" s="40" t="s">
        <v>385</v>
      </c>
      <c r="D23" s="40" t="s">
        <v>386</v>
      </c>
      <c r="E23" s="121">
        <v>2174.3</v>
      </c>
      <c r="F23" s="122">
        <v>26.77</v>
      </c>
      <c r="G23" s="123">
        <f t="shared" si="0"/>
        <v>2147.53</v>
      </c>
      <c r="H23" s="123"/>
    </row>
    <row r="24" s="98" customFormat="1" ht="23" customHeight="1" spans="1:8">
      <c r="A24" s="40">
        <v>21</v>
      </c>
      <c r="B24" s="40" t="s">
        <v>387</v>
      </c>
      <c r="C24" s="40" t="s">
        <v>388</v>
      </c>
      <c r="D24" s="40" t="s">
        <v>389</v>
      </c>
      <c r="E24" s="121">
        <v>16</v>
      </c>
      <c r="F24" s="122">
        <v>0</v>
      </c>
      <c r="G24" s="123">
        <f t="shared" si="0"/>
        <v>16</v>
      </c>
      <c r="H24" s="123"/>
    </row>
    <row r="25" s="98" customFormat="1" ht="23" customHeight="1" spans="1:8">
      <c r="A25" s="40">
        <v>22</v>
      </c>
      <c r="B25" s="40" t="s">
        <v>390</v>
      </c>
      <c r="C25" s="40" t="s">
        <v>391</v>
      </c>
      <c r="D25" s="40" t="s">
        <v>389</v>
      </c>
      <c r="E25" s="121">
        <v>291.77</v>
      </c>
      <c r="F25" s="122">
        <v>0</v>
      </c>
      <c r="G25" s="123">
        <f t="shared" si="0"/>
        <v>291.77</v>
      </c>
      <c r="H25" s="123"/>
    </row>
    <row r="26" s="98" customFormat="1" ht="23" customHeight="1" spans="1:8">
      <c r="A26" s="40">
        <v>23</v>
      </c>
      <c r="B26" s="40" t="s">
        <v>392</v>
      </c>
      <c r="C26" s="40" t="s">
        <v>393</v>
      </c>
      <c r="D26" s="40" t="s">
        <v>394</v>
      </c>
      <c r="E26" s="121">
        <v>127</v>
      </c>
      <c r="F26" s="122">
        <v>0</v>
      </c>
      <c r="G26" s="123">
        <f t="shared" si="0"/>
        <v>127</v>
      </c>
      <c r="H26" s="123"/>
    </row>
    <row r="27" s="98" customFormat="1" ht="23" customHeight="1" spans="1:8">
      <c r="A27" s="40">
        <v>24</v>
      </c>
      <c r="B27" s="40" t="s">
        <v>395</v>
      </c>
      <c r="C27" s="40" t="s">
        <v>396</v>
      </c>
      <c r="D27" s="40" t="s">
        <v>397</v>
      </c>
      <c r="E27" s="121">
        <v>2</v>
      </c>
      <c r="F27" s="122">
        <v>0</v>
      </c>
      <c r="G27" s="123">
        <f t="shared" si="0"/>
        <v>2</v>
      </c>
      <c r="H27" s="123"/>
    </row>
    <row r="28" s="98" customFormat="1" ht="23" customHeight="1" spans="1:8">
      <c r="A28" s="40">
        <v>25</v>
      </c>
      <c r="B28" s="40" t="s">
        <v>398</v>
      </c>
      <c r="C28" s="40" t="s">
        <v>396</v>
      </c>
      <c r="D28" s="40" t="s">
        <v>399</v>
      </c>
      <c r="E28" s="121">
        <v>2.5</v>
      </c>
      <c r="F28" s="122">
        <v>0</v>
      </c>
      <c r="G28" s="123">
        <f t="shared" si="0"/>
        <v>2.5</v>
      </c>
      <c r="H28" s="123"/>
    </row>
    <row r="29" s="98" customFormat="1" ht="23" customHeight="1" spans="1:8">
      <c r="A29" s="40">
        <v>26</v>
      </c>
      <c r="B29" s="40" t="s">
        <v>400</v>
      </c>
      <c r="C29" s="40" t="s">
        <v>401</v>
      </c>
      <c r="D29" s="40" t="s">
        <v>399</v>
      </c>
      <c r="E29" s="121">
        <v>0.5</v>
      </c>
      <c r="F29" s="122">
        <v>0</v>
      </c>
      <c r="G29" s="123">
        <f t="shared" si="0"/>
        <v>0.5</v>
      </c>
      <c r="H29" s="123"/>
    </row>
    <row r="30" s="98" customFormat="1" ht="23" customHeight="1" spans="1:8">
      <c r="A30" s="40">
        <v>27</v>
      </c>
      <c r="B30" s="40" t="s">
        <v>402</v>
      </c>
      <c r="C30" s="40" t="s">
        <v>403</v>
      </c>
      <c r="D30" s="40" t="s">
        <v>399</v>
      </c>
      <c r="E30" s="121">
        <v>0.6</v>
      </c>
      <c r="F30" s="122">
        <v>0</v>
      </c>
      <c r="G30" s="123">
        <f t="shared" si="0"/>
        <v>0.6</v>
      </c>
      <c r="H30" s="123"/>
    </row>
    <row r="31" s="98" customFormat="1" ht="23" customHeight="1" spans="1:8">
      <c r="A31" s="40">
        <v>28</v>
      </c>
      <c r="B31" s="40" t="s">
        <v>404</v>
      </c>
      <c r="C31" s="40" t="s">
        <v>405</v>
      </c>
      <c r="D31" s="40" t="s">
        <v>399</v>
      </c>
      <c r="E31" s="121">
        <v>1.8</v>
      </c>
      <c r="F31" s="122">
        <v>0</v>
      </c>
      <c r="G31" s="123">
        <f t="shared" si="0"/>
        <v>1.8</v>
      </c>
      <c r="H31" s="123"/>
    </row>
    <row r="32" s="98" customFormat="1" ht="23" customHeight="1" spans="1:8">
      <c r="A32" s="40">
        <v>29</v>
      </c>
      <c r="B32" s="40" t="s">
        <v>406</v>
      </c>
      <c r="C32" s="40" t="s">
        <v>407</v>
      </c>
      <c r="D32" s="40" t="s">
        <v>399</v>
      </c>
      <c r="E32" s="121">
        <v>0.6</v>
      </c>
      <c r="F32" s="122">
        <v>0</v>
      </c>
      <c r="G32" s="123">
        <f t="shared" si="0"/>
        <v>0.6</v>
      </c>
      <c r="H32" s="123"/>
    </row>
    <row r="33" s="98" customFormat="1" ht="23" customHeight="1" spans="1:8">
      <c r="A33" s="40">
        <v>30</v>
      </c>
      <c r="B33" s="40" t="s">
        <v>408</v>
      </c>
      <c r="C33" s="40" t="s">
        <v>409</v>
      </c>
      <c r="D33" s="40" t="s">
        <v>399</v>
      </c>
      <c r="E33" s="121">
        <v>0.5</v>
      </c>
      <c r="F33" s="122">
        <v>0</v>
      </c>
      <c r="G33" s="123">
        <f t="shared" si="0"/>
        <v>0.5</v>
      </c>
      <c r="H33" s="123"/>
    </row>
    <row r="34" s="98" customFormat="1" ht="23" customHeight="1" spans="1:8">
      <c r="A34" s="40">
        <v>31</v>
      </c>
      <c r="B34" s="40" t="s">
        <v>410</v>
      </c>
      <c r="C34" s="40" t="s">
        <v>411</v>
      </c>
      <c r="D34" s="40" t="s">
        <v>412</v>
      </c>
      <c r="E34" s="121">
        <v>0.5</v>
      </c>
      <c r="F34" s="122">
        <v>0</v>
      </c>
      <c r="G34" s="123">
        <f t="shared" si="0"/>
        <v>0.5</v>
      </c>
      <c r="H34" s="123"/>
    </row>
    <row r="35" s="98" customFormat="1" ht="23" customHeight="1" spans="1:8">
      <c r="A35" s="40">
        <v>32</v>
      </c>
      <c r="B35" s="40" t="s">
        <v>413</v>
      </c>
      <c r="C35" s="40" t="s">
        <v>403</v>
      </c>
      <c r="D35" s="40" t="s">
        <v>414</v>
      </c>
      <c r="E35" s="121">
        <v>2</v>
      </c>
      <c r="F35" s="122">
        <v>0</v>
      </c>
      <c r="G35" s="123">
        <f t="shared" si="0"/>
        <v>2</v>
      </c>
      <c r="H35" s="123"/>
    </row>
    <row r="36" s="98" customFormat="1" ht="23" customHeight="1" spans="1:8">
      <c r="A36" s="40">
        <v>33</v>
      </c>
      <c r="B36" s="40" t="s">
        <v>415</v>
      </c>
      <c r="C36" s="40" t="s">
        <v>416</v>
      </c>
      <c r="D36" s="40" t="s">
        <v>414</v>
      </c>
      <c r="E36" s="121">
        <v>0.6</v>
      </c>
      <c r="F36" s="122">
        <v>0</v>
      </c>
      <c r="G36" s="123">
        <f t="shared" si="0"/>
        <v>0.6</v>
      </c>
      <c r="H36" s="123"/>
    </row>
    <row r="37" s="98" customFormat="1" ht="23" customHeight="1" spans="1:8">
      <c r="A37" s="40">
        <v>34</v>
      </c>
      <c r="B37" s="40" t="s">
        <v>417</v>
      </c>
      <c r="C37" s="40" t="s">
        <v>418</v>
      </c>
      <c r="D37" s="40" t="s">
        <v>399</v>
      </c>
      <c r="E37" s="121">
        <v>1.85</v>
      </c>
      <c r="F37" s="122">
        <v>0</v>
      </c>
      <c r="G37" s="123">
        <f t="shared" si="0"/>
        <v>1.85</v>
      </c>
      <c r="H37" s="123"/>
    </row>
    <row r="38" s="98" customFormat="1" ht="23" customHeight="1" spans="1:8">
      <c r="A38" s="40">
        <v>35</v>
      </c>
      <c r="B38" s="40" t="s">
        <v>419</v>
      </c>
      <c r="C38" s="40" t="s">
        <v>420</v>
      </c>
      <c r="D38" s="40" t="s">
        <v>414</v>
      </c>
      <c r="E38" s="121">
        <v>2.7</v>
      </c>
      <c r="F38" s="122">
        <v>0</v>
      </c>
      <c r="G38" s="123">
        <f t="shared" si="0"/>
        <v>2.7</v>
      </c>
      <c r="H38" s="123"/>
    </row>
    <row r="39" s="98" customFormat="1" ht="23" customHeight="1" spans="1:8">
      <c r="A39" s="40">
        <v>36</v>
      </c>
      <c r="B39" s="40" t="s">
        <v>421</v>
      </c>
      <c r="C39" s="40" t="s">
        <v>422</v>
      </c>
      <c r="D39" s="40" t="s">
        <v>423</v>
      </c>
      <c r="E39" s="121">
        <v>0.7</v>
      </c>
      <c r="F39" s="122">
        <v>0</v>
      </c>
      <c r="G39" s="123">
        <f t="shared" si="0"/>
        <v>0.7</v>
      </c>
      <c r="H39" s="123"/>
    </row>
    <row r="40" s="98" customFormat="1" ht="23" customHeight="1" spans="1:8">
      <c r="A40" s="40">
        <v>37</v>
      </c>
      <c r="B40" s="40" t="s">
        <v>424</v>
      </c>
      <c r="C40" s="40" t="s">
        <v>407</v>
      </c>
      <c r="D40" s="40" t="s">
        <v>397</v>
      </c>
      <c r="E40" s="121">
        <v>6.8</v>
      </c>
      <c r="F40" s="122">
        <v>0</v>
      </c>
      <c r="G40" s="123">
        <f t="shared" si="0"/>
        <v>6.8</v>
      </c>
      <c r="H40" s="123"/>
    </row>
    <row r="41" s="98" customFormat="1" ht="23" customHeight="1" spans="1:8">
      <c r="A41" s="40">
        <v>38</v>
      </c>
      <c r="B41" s="40" t="s">
        <v>425</v>
      </c>
      <c r="C41" s="40" t="s">
        <v>426</v>
      </c>
      <c r="D41" s="40" t="s">
        <v>399</v>
      </c>
      <c r="E41" s="121">
        <v>79.05</v>
      </c>
      <c r="F41" s="122">
        <v>0</v>
      </c>
      <c r="G41" s="123">
        <f t="shared" si="0"/>
        <v>79.05</v>
      </c>
      <c r="H41" s="123"/>
    </row>
    <row r="42" s="98" customFormat="1" ht="28" customHeight="1" spans="1:8">
      <c r="A42" s="40">
        <v>39</v>
      </c>
      <c r="B42" s="40" t="s">
        <v>427</v>
      </c>
      <c r="C42" s="40" t="s">
        <v>428</v>
      </c>
      <c r="D42" s="40" t="s">
        <v>429</v>
      </c>
      <c r="E42" s="121">
        <v>370</v>
      </c>
      <c r="F42" s="122">
        <v>0</v>
      </c>
      <c r="G42" s="123">
        <f t="shared" si="0"/>
        <v>370</v>
      </c>
      <c r="H42" s="123"/>
    </row>
    <row r="43" s="98" customFormat="1" ht="31" customHeight="1" spans="1:8">
      <c r="A43" s="40">
        <v>40</v>
      </c>
      <c r="B43" s="40" t="s">
        <v>430</v>
      </c>
      <c r="C43" s="40" t="s">
        <v>431</v>
      </c>
      <c r="D43" s="40" t="s">
        <v>432</v>
      </c>
      <c r="E43" s="121">
        <v>91</v>
      </c>
      <c r="F43" s="122">
        <v>0</v>
      </c>
      <c r="G43" s="123">
        <f t="shared" si="0"/>
        <v>91</v>
      </c>
      <c r="H43" s="123"/>
    </row>
    <row r="44" s="98" customFormat="1" ht="28" customHeight="1" spans="1:8">
      <c r="A44" s="40">
        <v>41</v>
      </c>
      <c r="B44" s="40" t="s">
        <v>433</v>
      </c>
      <c r="C44" s="40" t="s">
        <v>434</v>
      </c>
      <c r="D44" s="40" t="s">
        <v>435</v>
      </c>
      <c r="E44" s="121">
        <v>128</v>
      </c>
      <c r="F44" s="122">
        <v>36.87</v>
      </c>
      <c r="G44" s="123">
        <f t="shared" si="0"/>
        <v>91.13</v>
      </c>
      <c r="H44" s="123"/>
    </row>
    <row r="45" s="98" customFormat="1" ht="23" customHeight="1" spans="1:8">
      <c r="A45" s="40">
        <v>42</v>
      </c>
      <c r="B45" s="40" t="s">
        <v>436</v>
      </c>
      <c r="C45" s="40" t="s">
        <v>437</v>
      </c>
      <c r="D45" s="40" t="s">
        <v>438</v>
      </c>
      <c r="E45" s="121">
        <v>81</v>
      </c>
      <c r="F45" s="122">
        <v>0</v>
      </c>
      <c r="G45" s="123">
        <f t="shared" si="0"/>
        <v>81</v>
      </c>
      <c r="H45" s="123"/>
    </row>
    <row r="46" s="98" customFormat="1" ht="25" customHeight="1" spans="1:8">
      <c r="A46" s="40">
        <v>43</v>
      </c>
      <c r="B46" s="40" t="s">
        <v>439</v>
      </c>
      <c r="C46" s="124" t="s">
        <v>440</v>
      </c>
      <c r="D46" s="124" t="s">
        <v>441</v>
      </c>
      <c r="E46" s="121">
        <v>114</v>
      </c>
      <c r="F46" s="122">
        <v>75.91</v>
      </c>
      <c r="G46" s="123">
        <f t="shared" si="0"/>
        <v>38.09</v>
      </c>
      <c r="H46" s="123"/>
    </row>
    <row r="47" s="98" customFormat="1" ht="23" customHeight="1" spans="1:8">
      <c r="A47" s="40">
        <v>44</v>
      </c>
      <c r="B47" s="40" t="s">
        <v>442</v>
      </c>
      <c r="C47" s="124" t="s">
        <v>376</v>
      </c>
      <c r="D47" s="40" t="s">
        <v>443</v>
      </c>
      <c r="E47" s="121">
        <v>250</v>
      </c>
      <c r="F47" s="122">
        <v>17</v>
      </c>
      <c r="G47" s="123">
        <f t="shared" si="0"/>
        <v>233</v>
      </c>
      <c r="H47" s="123"/>
    </row>
    <row r="48" s="98" customFormat="1" ht="23" customHeight="1" spans="1:8">
      <c r="A48" s="40">
        <v>45</v>
      </c>
      <c r="B48" s="40" t="s">
        <v>444</v>
      </c>
      <c r="C48" s="124" t="s">
        <v>401</v>
      </c>
      <c r="D48" s="124" t="s">
        <v>445</v>
      </c>
      <c r="E48" s="121">
        <v>257</v>
      </c>
      <c r="F48" s="122">
        <v>0</v>
      </c>
      <c r="G48" s="123">
        <f t="shared" si="0"/>
        <v>257</v>
      </c>
      <c r="H48" s="106"/>
    </row>
    <row r="49" s="98" customFormat="1" ht="23" customHeight="1" spans="1:8">
      <c r="A49" s="125" t="s">
        <v>166</v>
      </c>
      <c r="B49" s="125"/>
      <c r="C49" s="126"/>
      <c r="D49" s="127"/>
      <c r="E49" s="121">
        <f>SUM(E4:E48)</f>
        <v>12452.68</v>
      </c>
      <c r="F49" s="122">
        <f>SUM(F4:F48)</f>
        <v>619.49</v>
      </c>
      <c r="G49" s="123">
        <f>SUM(G4:G48)</f>
        <v>11833.19</v>
      </c>
      <c r="H49" s="123">
        <f>SUM(H4:H48)</f>
        <v>3113.47</v>
      </c>
    </row>
    <row r="51" spans="4:4">
      <c r="D51" s="128"/>
    </row>
  </sheetData>
  <mergeCells count="2">
    <mergeCell ref="A2:H2"/>
    <mergeCell ref="A49:B49"/>
  </mergeCells>
  <pageMargins left="0.751388888888889" right="0.751388888888889" top="1" bottom="1" header="0.5" footer="0.5"/>
  <pageSetup paperSize="9" scale="8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topLeftCell="B1" workbookViewId="0">
      <selection activeCell="N9" sqref="N9"/>
    </sheetView>
  </sheetViews>
  <sheetFormatPr defaultColWidth="8.725" defaultRowHeight="13.5" outlineLevelCol="7"/>
  <cols>
    <col min="1" max="1" width="7.45833333333333" customWidth="1"/>
    <col min="2" max="3" width="29.4583333333333" style="99" customWidth="1"/>
    <col min="4" max="4" width="15.3666666666667" style="100" customWidth="1"/>
    <col min="5" max="7" width="11.725" style="100" customWidth="1"/>
    <col min="8" max="8" width="11.6333333333333" customWidth="1"/>
  </cols>
  <sheetData>
    <row r="1" customFormat="1" ht="23" customHeight="1" spans="1:7">
      <c r="A1" s="23" t="s">
        <v>446</v>
      </c>
      <c r="B1" s="101"/>
      <c r="C1" s="101"/>
      <c r="D1" s="101"/>
      <c r="E1" s="101"/>
      <c r="F1" s="101"/>
      <c r="G1" s="98"/>
    </row>
    <row r="2" ht="31" customHeight="1" spans="1:8">
      <c r="A2" s="25" t="s">
        <v>447</v>
      </c>
      <c r="B2" s="25"/>
      <c r="C2" s="25"/>
      <c r="D2" s="25"/>
      <c r="E2" s="25"/>
      <c r="F2" s="25"/>
      <c r="G2" s="25"/>
      <c r="H2" s="25"/>
    </row>
    <row r="3" s="22" customFormat="1" ht="27" spans="1:8">
      <c r="A3" s="26" t="s">
        <v>2</v>
      </c>
      <c r="B3" s="8" t="s">
        <v>24</v>
      </c>
      <c r="C3" s="8" t="s">
        <v>25</v>
      </c>
      <c r="D3" s="8" t="s">
        <v>26</v>
      </c>
      <c r="E3" s="27" t="s">
        <v>27</v>
      </c>
      <c r="F3" s="27" t="s">
        <v>5</v>
      </c>
      <c r="G3" s="27" t="s">
        <v>28</v>
      </c>
      <c r="H3" s="28" t="s">
        <v>8</v>
      </c>
    </row>
    <row r="4" s="98" customFormat="1" ht="22" customHeight="1" spans="1:8">
      <c r="A4" s="102">
        <v>1</v>
      </c>
      <c r="B4" s="103" t="s">
        <v>448</v>
      </c>
      <c r="C4" s="102" t="s">
        <v>449</v>
      </c>
      <c r="D4" s="103" t="s">
        <v>450</v>
      </c>
      <c r="E4" s="104">
        <v>48.62</v>
      </c>
      <c r="F4" s="105">
        <v>0</v>
      </c>
      <c r="G4" s="105">
        <f t="shared" ref="G4:G48" si="0">E4-F4</f>
        <v>48.62</v>
      </c>
      <c r="H4" s="106">
        <v>48.62</v>
      </c>
    </row>
    <row r="5" s="98" customFormat="1" ht="22" customHeight="1" spans="1:8">
      <c r="A5" s="102">
        <v>2</v>
      </c>
      <c r="B5" s="31" t="s">
        <v>451</v>
      </c>
      <c r="C5" s="102" t="s">
        <v>452</v>
      </c>
      <c r="D5" s="103" t="s">
        <v>453</v>
      </c>
      <c r="E5" s="104">
        <v>234.16</v>
      </c>
      <c r="F5" s="105">
        <v>0</v>
      </c>
      <c r="G5" s="105">
        <f t="shared" si="0"/>
        <v>234.16</v>
      </c>
      <c r="H5" s="106">
        <v>234.16</v>
      </c>
    </row>
    <row r="6" s="98" customFormat="1" ht="22" customHeight="1" spans="1:8">
      <c r="A6" s="102">
        <v>3</v>
      </c>
      <c r="B6" s="103" t="s">
        <v>454</v>
      </c>
      <c r="C6" s="102" t="s">
        <v>455</v>
      </c>
      <c r="D6" s="103" t="s">
        <v>456</v>
      </c>
      <c r="E6" s="104">
        <v>95</v>
      </c>
      <c r="F6" s="107">
        <v>0</v>
      </c>
      <c r="G6" s="105">
        <f t="shared" si="0"/>
        <v>95</v>
      </c>
      <c r="H6" s="106">
        <v>95</v>
      </c>
    </row>
    <row r="7" s="98" customFormat="1" ht="24" spans="1:8">
      <c r="A7" s="102">
        <v>4</v>
      </c>
      <c r="B7" s="31" t="s">
        <v>457</v>
      </c>
      <c r="C7" s="177" t="s">
        <v>458</v>
      </c>
      <c r="D7" s="103" t="s">
        <v>459</v>
      </c>
      <c r="E7" s="104">
        <v>1200</v>
      </c>
      <c r="F7" s="105">
        <v>0</v>
      </c>
      <c r="G7" s="105">
        <f t="shared" si="0"/>
        <v>1200</v>
      </c>
      <c r="H7" s="106">
        <v>1200</v>
      </c>
    </row>
    <row r="8" s="98" customFormat="1" ht="22" customHeight="1" spans="1:8">
      <c r="A8" s="102">
        <v>5</v>
      </c>
      <c r="B8" s="31" t="s">
        <v>460</v>
      </c>
      <c r="C8" s="102" t="s">
        <v>461</v>
      </c>
      <c r="D8" s="103" t="s">
        <v>462</v>
      </c>
      <c r="E8" s="104">
        <v>108.55</v>
      </c>
      <c r="F8" s="105">
        <v>0</v>
      </c>
      <c r="G8" s="105">
        <f t="shared" si="0"/>
        <v>108.55</v>
      </c>
      <c r="H8" s="106">
        <v>108.55</v>
      </c>
    </row>
    <row r="9" s="98" customFormat="1" ht="22" customHeight="1" spans="1:8">
      <c r="A9" s="102">
        <v>6</v>
      </c>
      <c r="B9" s="31" t="s">
        <v>463</v>
      </c>
      <c r="C9" s="102" t="s">
        <v>464</v>
      </c>
      <c r="D9" s="103" t="s">
        <v>465</v>
      </c>
      <c r="E9" s="104">
        <v>580</v>
      </c>
      <c r="F9" s="105">
        <v>0</v>
      </c>
      <c r="G9" s="105">
        <f t="shared" si="0"/>
        <v>580</v>
      </c>
      <c r="H9" s="106">
        <v>580</v>
      </c>
    </row>
    <row r="10" s="98" customFormat="1" ht="22" customHeight="1" spans="1:8">
      <c r="A10" s="102">
        <v>7</v>
      </c>
      <c r="B10" s="31" t="s">
        <v>466</v>
      </c>
      <c r="C10" s="102" t="s">
        <v>467</v>
      </c>
      <c r="D10" s="103" t="s">
        <v>468</v>
      </c>
      <c r="E10" s="104">
        <v>26.12</v>
      </c>
      <c r="F10" s="107">
        <v>0</v>
      </c>
      <c r="G10" s="107">
        <f t="shared" si="0"/>
        <v>26.12</v>
      </c>
      <c r="H10" s="108"/>
    </row>
    <row r="11" s="98" customFormat="1" ht="22" customHeight="1" spans="1:8">
      <c r="A11" s="102">
        <v>8</v>
      </c>
      <c r="B11" s="103" t="s">
        <v>469</v>
      </c>
      <c r="C11" s="102" t="s">
        <v>470</v>
      </c>
      <c r="D11" s="103" t="s">
        <v>471</v>
      </c>
      <c r="E11" s="104">
        <v>27</v>
      </c>
      <c r="F11" s="107">
        <v>0</v>
      </c>
      <c r="G11" s="107">
        <f t="shared" si="0"/>
        <v>27</v>
      </c>
      <c r="H11" s="108"/>
    </row>
    <row r="12" s="98" customFormat="1" ht="22" customHeight="1" spans="1:8">
      <c r="A12" s="102">
        <v>9</v>
      </c>
      <c r="B12" s="109" t="s">
        <v>472</v>
      </c>
      <c r="C12" s="102" t="s">
        <v>473</v>
      </c>
      <c r="D12" s="103" t="s">
        <v>474</v>
      </c>
      <c r="E12" s="104">
        <v>32</v>
      </c>
      <c r="F12" s="107">
        <v>0</v>
      </c>
      <c r="G12" s="107">
        <f t="shared" si="0"/>
        <v>32</v>
      </c>
      <c r="H12" s="104">
        <v>32</v>
      </c>
    </row>
    <row r="13" s="98" customFormat="1" spans="1:8">
      <c r="A13" s="102">
        <v>10</v>
      </c>
      <c r="B13" s="103" t="s">
        <v>475</v>
      </c>
      <c r="C13" s="102" t="s">
        <v>476</v>
      </c>
      <c r="D13" s="103" t="s">
        <v>477</v>
      </c>
      <c r="E13" s="104">
        <v>596.92</v>
      </c>
      <c r="F13" s="107">
        <v>0</v>
      </c>
      <c r="G13" s="107">
        <f t="shared" si="0"/>
        <v>596.92</v>
      </c>
      <c r="H13" s="104">
        <v>596.92</v>
      </c>
    </row>
    <row r="14" s="98" customFormat="1" ht="22" customHeight="1" spans="1:8">
      <c r="A14" s="102">
        <v>11</v>
      </c>
      <c r="B14" s="103" t="s">
        <v>478</v>
      </c>
      <c r="C14" s="102" t="s">
        <v>479</v>
      </c>
      <c r="D14" s="103" t="s">
        <v>480</v>
      </c>
      <c r="E14" s="104">
        <v>142</v>
      </c>
      <c r="F14" s="107">
        <v>0</v>
      </c>
      <c r="G14" s="107">
        <f t="shared" si="0"/>
        <v>142</v>
      </c>
      <c r="H14" s="104">
        <v>142</v>
      </c>
    </row>
    <row r="15" s="98" customFormat="1" ht="22" customHeight="1" spans="1:8">
      <c r="A15" s="102">
        <v>12</v>
      </c>
      <c r="B15" s="103" t="s">
        <v>481</v>
      </c>
      <c r="C15" s="102" t="s">
        <v>482</v>
      </c>
      <c r="D15" s="103" t="s">
        <v>483</v>
      </c>
      <c r="E15" s="104">
        <v>60</v>
      </c>
      <c r="F15" s="107">
        <v>0</v>
      </c>
      <c r="G15" s="107">
        <f t="shared" si="0"/>
        <v>60</v>
      </c>
      <c r="H15" s="104">
        <v>60</v>
      </c>
    </row>
    <row r="16" s="98" customFormat="1" ht="22" customHeight="1" spans="1:8">
      <c r="A16" s="102">
        <v>13</v>
      </c>
      <c r="B16" s="103" t="s">
        <v>484</v>
      </c>
      <c r="C16" s="102" t="s">
        <v>485</v>
      </c>
      <c r="D16" s="103" t="s">
        <v>486</v>
      </c>
      <c r="E16" s="104">
        <v>128</v>
      </c>
      <c r="F16" s="107">
        <v>0</v>
      </c>
      <c r="G16" s="107">
        <f t="shared" si="0"/>
        <v>128</v>
      </c>
      <c r="H16" s="104">
        <v>128</v>
      </c>
    </row>
    <row r="17" s="98" customFormat="1" ht="22" customHeight="1" spans="1:8">
      <c r="A17" s="102">
        <v>14</v>
      </c>
      <c r="B17" s="103" t="s">
        <v>487</v>
      </c>
      <c r="C17" s="102" t="s">
        <v>488</v>
      </c>
      <c r="D17" s="103" t="s">
        <v>489</v>
      </c>
      <c r="E17" s="104">
        <v>566</v>
      </c>
      <c r="F17" s="107">
        <v>0</v>
      </c>
      <c r="G17" s="107">
        <f t="shared" si="0"/>
        <v>566</v>
      </c>
      <c r="H17" s="104">
        <v>566</v>
      </c>
    </row>
    <row r="18" s="98" customFormat="1" ht="22" customHeight="1" spans="1:8">
      <c r="A18" s="102">
        <v>15</v>
      </c>
      <c r="B18" s="103" t="s">
        <v>490</v>
      </c>
      <c r="C18" s="102" t="s">
        <v>491</v>
      </c>
      <c r="D18" s="103" t="s">
        <v>492</v>
      </c>
      <c r="E18" s="104">
        <v>206</v>
      </c>
      <c r="F18" s="107">
        <v>0</v>
      </c>
      <c r="G18" s="107">
        <f t="shared" si="0"/>
        <v>206</v>
      </c>
      <c r="H18" s="104">
        <v>206</v>
      </c>
    </row>
    <row r="19" s="98" customFormat="1" ht="22" customHeight="1" spans="1:8">
      <c r="A19" s="102">
        <v>16</v>
      </c>
      <c r="B19" s="103" t="s">
        <v>493</v>
      </c>
      <c r="C19" s="102" t="s">
        <v>494</v>
      </c>
      <c r="D19" s="103" t="s">
        <v>495</v>
      </c>
      <c r="E19" s="110">
        <v>93</v>
      </c>
      <c r="F19" s="107">
        <v>0</v>
      </c>
      <c r="G19" s="107">
        <f t="shared" si="0"/>
        <v>93</v>
      </c>
      <c r="H19" s="110">
        <v>93</v>
      </c>
    </row>
    <row r="20" s="98" customFormat="1" ht="22" customHeight="1" spans="1:8">
      <c r="A20" s="102">
        <v>17</v>
      </c>
      <c r="B20" s="103" t="s">
        <v>496</v>
      </c>
      <c r="C20" s="102" t="s">
        <v>497</v>
      </c>
      <c r="D20" s="103" t="s">
        <v>486</v>
      </c>
      <c r="E20" s="104">
        <v>110</v>
      </c>
      <c r="F20" s="107">
        <v>0</v>
      </c>
      <c r="G20" s="107">
        <f t="shared" si="0"/>
        <v>110</v>
      </c>
      <c r="H20" s="104">
        <v>110</v>
      </c>
    </row>
    <row r="21" s="98" customFormat="1" ht="22" customHeight="1" spans="1:8">
      <c r="A21" s="102">
        <v>18</v>
      </c>
      <c r="B21" s="103" t="s">
        <v>498</v>
      </c>
      <c r="C21" s="102" t="s">
        <v>499</v>
      </c>
      <c r="D21" s="103" t="s">
        <v>500</v>
      </c>
      <c r="E21" s="104">
        <v>60</v>
      </c>
      <c r="F21" s="107">
        <v>0</v>
      </c>
      <c r="G21" s="107">
        <f t="shared" si="0"/>
        <v>60</v>
      </c>
      <c r="H21" s="104">
        <v>60</v>
      </c>
    </row>
    <row r="22" s="98" customFormat="1" ht="22" customHeight="1" spans="1:8">
      <c r="A22" s="102">
        <v>19</v>
      </c>
      <c r="B22" s="103" t="s">
        <v>501</v>
      </c>
      <c r="C22" s="102" t="s">
        <v>502</v>
      </c>
      <c r="D22" s="103" t="s">
        <v>503</v>
      </c>
      <c r="E22" s="104">
        <v>190</v>
      </c>
      <c r="F22" s="107">
        <v>0</v>
      </c>
      <c r="G22" s="107">
        <f t="shared" si="0"/>
        <v>190</v>
      </c>
      <c r="H22" s="104">
        <v>190</v>
      </c>
    </row>
    <row r="23" s="98" customFormat="1" ht="22" customHeight="1" spans="1:8">
      <c r="A23" s="102">
        <v>20</v>
      </c>
      <c r="B23" s="103" t="s">
        <v>504</v>
      </c>
      <c r="C23" s="102" t="s">
        <v>505</v>
      </c>
      <c r="D23" s="103" t="s">
        <v>506</v>
      </c>
      <c r="E23" s="104">
        <v>256</v>
      </c>
      <c r="F23" s="107">
        <v>0</v>
      </c>
      <c r="G23" s="107">
        <f t="shared" si="0"/>
        <v>256</v>
      </c>
      <c r="H23" s="104">
        <v>256</v>
      </c>
    </row>
    <row r="24" s="98" customFormat="1" ht="26" customHeight="1" spans="1:8">
      <c r="A24" s="102">
        <v>21</v>
      </c>
      <c r="B24" s="103" t="s">
        <v>507</v>
      </c>
      <c r="C24" s="102" t="s">
        <v>508</v>
      </c>
      <c r="D24" s="103" t="s">
        <v>509</v>
      </c>
      <c r="E24" s="104">
        <v>190</v>
      </c>
      <c r="F24" s="107">
        <v>0</v>
      </c>
      <c r="G24" s="107">
        <f t="shared" si="0"/>
        <v>190</v>
      </c>
      <c r="H24" s="104">
        <v>190</v>
      </c>
    </row>
    <row r="25" s="98" customFormat="1" ht="26" customHeight="1" spans="1:8">
      <c r="A25" s="102">
        <v>22</v>
      </c>
      <c r="B25" s="103" t="s">
        <v>510</v>
      </c>
      <c r="C25" s="102" t="s">
        <v>511</v>
      </c>
      <c r="D25" s="103" t="s">
        <v>512</v>
      </c>
      <c r="E25" s="104">
        <v>54</v>
      </c>
      <c r="F25" s="107">
        <v>0</v>
      </c>
      <c r="G25" s="107">
        <f t="shared" si="0"/>
        <v>54</v>
      </c>
      <c r="H25" s="104">
        <v>54</v>
      </c>
    </row>
    <row r="26" s="98" customFormat="1" ht="26" customHeight="1" spans="1:8">
      <c r="A26" s="102">
        <v>23</v>
      </c>
      <c r="B26" s="103" t="s">
        <v>513</v>
      </c>
      <c r="C26" s="102" t="s">
        <v>514</v>
      </c>
      <c r="D26" s="103" t="s">
        <v>495</v>
      </c>
      <c r="E26" s="104">
        <v>93</v>
      </c>
      <c r="F26" s="107">
        <v>0</v>
      </c>
      <c r="G26" s="107">
        <f t="shared" si="0"/>
        <v>93</v>
      </c>
      <c r="H26" s="104">
        <v>93</v>
      </c>
    </row>
    <row r="27" s="98" customFormat="1" ht="22" customHeight="1" spans="1:8">
      <c r="A27" s="102">
        <v>24</v>
      </c>
      <c r="B27" s="31" t="s">
        <v>182</v>
      </c>
      <c r="C27" s="102" t="s">
        <v>183</v>
      </c>
      <c r="D27" s="103" t="s">
        <v>515</v>
      </c>
      <c r="E27" s="104">
        <v>1076.3</v>
      </c>
      <c r="F27" s="107">
        <v>6.29999999999995</v>
      </c>
      <c r="G27" s="107">
        <f t="shared" si="0"/>
        <v>1070</v>
      </c>
      <c r="H27" s="104">
        <v>1076.3</v>
      </c>
    </row>
    <row r="28" s="98" customFormat="1" ht="22" customHeight="1" spans="1:8">
      <c r="A28" s="102">
        <v>25</v>
      </c>
      <c r="B28" s="103" t="s">
        <v>516</v>
      </c>
      <c r="C28" s="102" t="s">
        <v>56</v>
      </c>
      <c r="D28" s="103" t="s">
        <v>517</v>
      </c>
      <c r="E28" s="104">
        <v>197</v>
      </c>
      <c r="F28" s="107">
        <v>0</v>
      </c>
      <c r="G28" s="107">
        <f t="shared" si="0"/>
        <v>197</v>
      </c>
      <c r="H28" s="104">
        <v>197</v>
      </c>
    </row>
    <row r="29" s="98" customFormat="1" ht="22" customHeight="1" spans="1:8">
      <c r="A29" s="102">
        <v>26</v>
      </c>
      <c r="B29" s="31" t="s">
        <v>518</v>
      </c>
      <c r="C29" s="102" t="s">
        <v>519</v>
      </c>
      <c r="D29" s="103" t="s">
        <v>520</v>
      </c>
      <c r="E29" s="104">
        <v>301.9</v>
      </c>
      <c r="F29" s="107">
        <v>0</v>
      </c>
      <c r="G29" s="107">
        <f t="shared" si="0"/>
        <v>301.9</v>
      </c>
      <c r="H29" s="104">
        <v>301.9</v>
      </c>
    </row>
    <row r="30" s="98" customFormat="1" ht="24" customHeight="1" spans="1:8">
      <c r="A30" s="102">
        <v>27</v>
      </c>
      <c r="B30" s="103" t="s">
        <v>451</v>
      </c>
      <c r="C30" s="102" t="s">
        <v>452</v>
      </c>
      <c r="D30" s="103" t="s">
        <v>521</v>
      </c>
      <c r="E30" s="104">
        <v>126</v>
      </c>
      <c r="F30" s="107">
        <v>0</v>
      </c>
      <c r="G30" s="107">
        <f t="shared" si="0"/>
        <v>126</v>
      </c>
      <c r="H30" s="104">
        <v>126</v>
      </c>
    </row>
    <row r="31" s="98" customFormat="1" ht="22" customHeight="1" spans="1:8">
      <c r="A31" s="102">
        <v>28</v>
      </c>
      <c r="B31" s="103" t="s">
        <v>522</v>
      </c>
      <c r="C31" s="102" t="s">
        <v>523</v>
      </c>
      <c r="D31" s="103" t="s">
        <v>524</v>
      </c>
      <c r="E31" s="104">
        <v>464.3</v>
      </c>
      <c r="F31" s="98">
        <v>0</v>
      </c>
      <c r="G31" s="111">
        <v>464.3</v>
      </c>
      <c r="H31" s="104">
        <v>464.3</v>
      </c>
    </row>
    <row r="32" s="98" customFormat="1" ht="22" customHeight="1" spans="1:8">
      <c r="A32" s="102">
        <v>29</v>
      </c>
      <c r="B32" s="31" t="s">
        <v>525</v>
      </c>
      <c r="C32" s="102" t="s">
        <v>526</v>
      </c>
      <c r="D32" s="103" t="s">
        <v>527</v>
      </c>
      <c r="E32" s="104">
        <v>559.3</v>
      </c>
      <c r="F32" s="112">
        <v>123.6</v>
      </c>
      <c r="G32" s="111">
        <v>435.7</v>
      </c>
      <c r="H32" s="104">
        <v>559.3</v>
      </c>
    </row>
    <row r="33" s="98" customFormat="1" ht="29" customHeight="1" spans="1:8">
      <c r="A33" s="102">
        <v>30</v>
      </c>
      <c r="B33" s="103" t="s">
        <v>528</v>
      </c>
      <c r="C33" s="102" t="s">
        <v>529</v>
      </c>
      <c r="D33" s="103" t="s">
        <v>530</v>
      </c>
      <c r="E33" s="104">
        <v>358</v>
      </c>
      <c r="F33" s="107">
        <v>0</v>
      </c>
      <c r="G33" s="107">
        <f t="shared" si="0"/>
        <v>358</v>
      </c>
      <c r="H33" s="104">
        <v>358</v>
      </c>
    </row>
    <row r="34" s="98" customFormat="1" ht="22" customHeight="1" spans="1:8">
      <c r="A34" s="102">
        <v>31</v>
      </c>
      <c r="B34" s="103" t="s">
        <v>531</v>
      </c>
      <c r="C34" s="102" t="s">
        <v>532</v>
      </c>
      <c r="D34" s="103" t="s">
        <v>533</v>
      </c>
      <c r="E34" s="104">
        <v>100</v>
      </c>
      <c r="F34" s="107">
        <v>0</v>
      </c>
      <c r="G34" s="107">
        <f t="shared" si="0"/>
        <v>100</v>
      </c>
      <c r="H34" s="104">
        <v>100</v>
      </c>
    </row>
    <row r="35" s="98" customFormat="1" ht="22" customHeight="1" spans="1:8">
      <c r="A35" s="102">
        <v>32</v>
      </c>
      <c r="B35" s="103" t="s">
        <v>534</v>
      </c>
      <c r="C35" s="102" t="s">
        <v>535</v>
      </c>
      <c r="D35" s="103" t="s">
        <v>536</v>
      </c>
      <c r="E35" s="104">
        <v>80</v>
      </c>
      <c r="F35" s="107">
        <v>0</v>
      </c>
      <c r="G35" s="107">
        <f t="shared" si="0"/>
        <v>80</v>
      </c>
      <c r="H35" s="104">
        <v>80</v>
      </c>
    </row>
    <row r="36" s="98" customFormat="1" ht="22" customHeight="1" spans="1:8">
      <c r="A36" s="102">
        <v>33</v>
      </c>
      <c r="B36" s="103" t="s">
        <v>516</v>
      </c>
      <c r="C36" s="102" t="s">
        <v>56</v>
      </c>
      <c r="D36" s="103" t="s">
        <v>537</v>
      </c>
      <c r="E36" s="104">
        <v>130</v>
      </c>
      <c r="F36" s="107">
        <v>0</v>
      </c>
      <c r="G36" s="107">
        <f t="shared" si="0"/>
        <v>130</v>
      </c>
      <c r="H36" s="104">
        <v>130</v>
      </c>
    </row>
    <row r="37" s="98" customFormat="1" ht="22" customHeight="1" spans="1:8">
      <c r="A37" s="102">
        <v>34</v>
      </c>
      <c r="B37" s="31" t="s">
        <v>538</v>
      </c>
      <c r="C37" s="177" t="s">
        <v>539</v>
      </c>
      <c r="D37" s="103" t="s">
        <v>540</v>
      </c>
      <c r="E37" s="104">
        <v>367.29</v>
      </c>
      <c r="F37" s="107">
        <v>0</v>
      </c>
      <c r="G37" s="107">
        <f t="shared" si="0"/>
        <v>367.29</v>
      </c>
      <c r="H37" s="104">
        <v>367.29</v>
      </c>
    </row>
    <row r="38" s="98" customFormat="1" ht="30" customHeight="1" spans="1:8">
      <c r="A38" s="102">
        <v>35</v>
      </c>
      <c r="B38" s="31" t="s">
        <v>507</v>
      </c>
      <c r="C38" s="102" t="s">
        <v>508</v>
      </c>
      <c r="D38" s="103" t="s">
        <v>541</v>
      </c>
      <c r="E38" s="104">
        <v>495.98</v>
      </c>
      <c r="F38" s="107">
        <v>55</v>
      </c>
      <c r="G38" s="107">
        <f t="shared" si="0"/>
        <v>440.98</v>
      </c>
      <c r="H38" s="104">
        <v>495.98</v>
      </c>
    </row>
    <row r="39" s="98" customFormat="1" ht="27" customHeight="1" spans="1:8">
      <c r="A39" s="102">
        <v>36</v>
      </c>
      <c r="B39" s="31" t="s">
        <v>542</v>
      </c>
      <c r="C39" s="102" t="s">
        <v>543</v>
      </c>
      <c r="D39" s="103" t="s">
        <v>544</v>
      </c>
      <c r="E39" s="104">
        <v>211.94</v>
      </c>
      <c r="F39" s="107">
        <v>0</v>
      </c>
      <c r="G39" s="107">
        <f t="shared" si="0"/>
        <v>211.94</v>
      </c>
      <c r="H39" s="104">
        <v>211.94</v>
      </c>
    </row>
    <row r="40" s="98" customFormat="1" ht="22" customHeight="1" spans="1:8">
      <c r="A40" s="102">
        <v>37</v>
      </c>
      <c r="B40" s="113" t="s">
        <v>545</v>
      </c>
      <c r="C40" s="102" t="s">
        <v>546</v>
      </c>
      <c r="D40" s="103" t="s">
        <v>547</v>
      </c>
      <c r="E40" s="104">
        <v>30.8</v>
      </c>
      <c r="F40" s="107">
        <v>0</v>
      </c>
      <c r="G40" s="107">
        <f t="shared" si="0"/>
        <v>30.8</v>
      </c>
      <c r="H40" s="104">
        <v>30.8</v>
      </c>
    </row>
    <row r="41" s="98" customFormat="1" ht="22" customHeight="1" spans="1:8">
      <c r="A41" s="102">
        <v>38</v>
      </c>
      <c r="B41" s="113" t="s">
        <v>548</v>
      </c>
      <c r="C41" s="102" t="s">
        <v>549</v>
      </c>
      <c r="D41" s="103" t="s">
        <v>550</v>
      </c>
      <c r="E41" s="104">
        <v>1490</v>
      </c>
      <c r="F41" s="107">
        <v>62</v>
      </c>
      <c r="G41" s="107">
        <f t="shared" si="0"/>
        <v>1428</v>
      </c>
      <c r="H41" s="104">
        <v>1490</v>
      </c>
    </row>
    <row r="42" s="98" customFormat="1" ht="22" customHeight="1" spans="1:8">
      <c r="A42" s="102">
        <v>39</v>
      </c>
      <c r="B42" s="113" t="s">
        <v>551</v>
      </c>
      <c r="C42" s="102" t="s">
        <v>552</v>
      </c>
      <c r="D42" s="103" t="s">
        <v>553</v>
      </c>
      <c r="E42" s="104">
        <v>457.88</v>
      </c>
      <c r="F42" s="107">
        <v>0</v>
      </c>
      <c r="G42" s="107">
        <f t="shared" si="0"/>
        <v>457.88</v>
      </c>
      <c r="H42" s="104">
        <v>457.88</v>
      </c>
    </row>
    <row r="43" s="98" customFormat="1" ht="22" customHeight="1" spans="1:8">
      <c r="A43" s="102">
        <v>40</v>
      </c>
      <c r="B43" s="113" t="s">
        <v>554</v>
      </c>
      <c r="C43" s="102" t="s">
        <v>555</v>
      </c>
      <c r="D43" s="103" t="s">
        <v>556</v>
      </c>
      <c r="E43" s="104">
        <v>298.63</v>
      </c>
      <c r="F43" s="107">
        <v>0</v>
      </c>
      <c r="G43" s="107">
        <f t="shared" si="0"/>
        <v>298.63</v>
      </c>
      <c r="H43" s="104">
        <v>298.63</v>
      </c>
    </row>
    <row r="44" s="98" customFormat="1" ht="22" customHeight="1" spans="1:8">
      <c r="A44" s="102">
        <v>41</v>
      </c>
      <c r="B44" s="113" t="s">
        <v>557</v>
      </c>
      <c r="C44" s="102" t="s">
        <v>558</v>
      </c>
      <c r="D44" s="103" t="s">
        <v>553</v>
      </c>
      <c r="E44" s="104">
        <v>75</v>
      </c>
      <c r="F44" s="107">
        <v>0</v>
      </c>
      <c r="G44" s="107">
        <f t="shared" si="0"/>
        <v>75</v>
      </c>
      <c r="H44" s="104">
        <v>75</v>
      </c>
    </row>
    <row r="45" s="98" customFormat="1" ht="22" customHeight="1" spans="1:8">
      <c r="A45" s="102">
        <v>42</v>
      </c>
      <c r="B45" s="113" t="s">
        <v>559</v>
      </c>
      <c r="C45" s="102" t="s">
        <v>560</v>
      </c>
      <c r="D45" s="103" t="s">
        <v>561</v>
      </c>
      <c r="E45" s="104">
        <v>57.07</v>
      </c>
      <c r="F45" s="107">
        <v>0</v>
      </c>
      <c r="G45" s="107">
        <f t="shared" si="0"/>
        <v>57.07</v>
      </c>
      <c r="H45" s="104">
        <v>57.07</v>
      </c>
    </row>
    <row r="46" s="98" customFormat="1" ht="22" customHeight="1" spans="1:8">
      <c r="A46" s="102">
        <v>43</v>
      </c>
      <c r="B46" s="113" t="s">
        <v>562</v>
      </c>
      <c r="C46" s="102" t="s">
        <v>563</v>
      </c>
      <c r="D46" s="103" t="s">
        <v>564</v>
      </c>
      <c r="E46" s="104">
        <v>92</v>
      </c>
      <c r="F46" s="107">
        <v>0</v>
      </c>
      <c r="G46" s="107">
        <f t="shared" si="0"/>
        <v>92</v>
      </c>
      <c r="H46" s="104">
        <v>92</v>
      </c>
    </row>
    <row r="47" s="98" customFormat="1" ht="22" customHeight="1" spans="1:8">
      <c r="A47" s="102">
        <v>44</v>
      </c>
      <c r="B47" s="113" t="s">
        <v>565</v>
      </c>
      <c r="C47" s="102" t="s">
        <v>566</v>
      </c>
      <c r="D47" s="103" t="s">
        <v>567</v>
      </c>
      <c r="E47" s="104">
        <v>120</v>
      </c>
      <c r="F47" s="107">
        <v>0</v>
      </c>
      <c r="G47" s="107">
        <f t="shared" si="0"/>
        <v>120</v>
      </c>
      <c r="H47" s="104">
        <v>120</v>
      </c>
    </row>
    <row r="48" s="98" customFormat="1" ht="22" customHeight="1" spans="1:8">
      <c r="A48" s="102">
        <v>45</v>
      </c>
      <c r="B48" s="113" t="s">
        <v>568</v>
      </c>
      <c r="C48" s="102" t="s">
        <v>569</v>
      </c>
      <c r="D48" s="103" t="s">
        <v>570</v>
      </c>
      <c r="E48" s="104">
        <v>226</v>
      </c>
      <c r="F48" s="107">
        <v>0</v>
      </c>
      <c r="G48" s="107">
        <f t="shared" si="0"/>
        <v>226</v>
      </c>
      <c r="H48" s="104">
        <v>226</v>
      </c>
    </row>
    <row r="49" s="98" customFormat="1" ht="22" customHeight="1" spans="1:8">
      <c r="A49" s="102">
        <v>46</v>
      </c>
      <c r="B49" s="113" t="s">
        <v>571</v>
      </c>
      <c r="C49" s="102" t="s">
        <v>572</v>
      </c>
      <c r="D49" s="103" t="s">
        <v>573</v>
      </c>
      <c r="E49" s="104">
        <v>260</v>
      </c>
      <c r="F49" s="107">
        <v>0</v>
      </c>
      <c r="G49" s="107">
        <f t="shared" ref="G49:G89" si="1">E49-F49</f>
        <v>260</v>
      </c>
      <c r="H49" s="104">
        <v>260</v>
      </c>
    </row>
    <row r="50" ht="22" customHeight="1" spans="1:8">
      <c r="A50" s="102">
        <v>47</v>
      </c>
      <c r="B50" s="113" t="s">
        <v>548</v>
      </c>
      <c r="C50" s="102" t="s">
        <v>549</v>
      </c>
      <c r="D50" s="103" t="s">
        <v>574</v>
      </c>
      <c r="E50" s="104">
        <v>170</v>
      </c>
      <c r="F50" s="107">
        <v>0</v>
      </c>
      <c r="G50" s="107">
        <f t="shared" si="1"/>
        <v>170</v>
      </c>
      <c r="H50" s="104">
        <v>170</v>
      </c>
    </row>
    <row r="51" ht="22" customHeight="1" spans="1:8">
      <c r="A51" s="102">
        <v>48</v>
      </c>
      <c r="B51" s="113" t="s">
        <v>451</v>
      </c>
      <c r="C51" s="102" t="s">
        <v>452</v>
      </c>
      <c r="D51" s="103" t="s">
        <v>575</v>
      </c>
      <c r="E51" s="104">
        <v>521</v>
      </c>
      <c r="F51" s="107">
        <v>0</v>
      </c>
      <c r="G51" s="107">
        <f t="shared" si="1"/>
        <v>521</v>
      </c>
      <c r="H51" s="104">
        <v>521</v>
      </c>
    </row>
    <row r="52" ht="22" customHeight="1" spans="1:8">
      <c r="A52" s="102">
        <v>49</v>
      </c>
      <c r="B52" s="113" t="s">
        <v>448</v>
      </c>
      <c r="C52" s="102" t="s">
        <v>449</v>
      </c>
      <c r="D52" s="103" t="s">
        <v>576</v>
      </c>
      <c r="E52" s="104">
        <v>166.2</v>
      </c>
      <c r="F52" s="107">
        <v>0</v>
      </c>
      <c r="G52" s="107">
        <f t="shared" si="1"/>
        <v>166.2</v>
      </c>
      <c r="H52" s="104">
        <v>166.2</v>
      </c>
    </row>
    <row r="53" ht="22" customHeight="1" spans="1:8">
      <c r="A53" s="102">
        <v>50</v>
      </c>
      <c r="B53" s="113" t="s">
        <v>487</v>
      </c>
      <c r="C53" s="102" t="s">
        <v>488</v>
      </c>
      <c r="D53" s="103" t="s">
        <v>577</v>
      </c>
      <c r="E53" s="104">
        <v>211</v>
      </c>
      <c r="F53" s="107">
        <v>0</v>
      </c>
      <c r="G53" s="107">
        <f t="shared" si="1"/>
        <v>211</v>
      </c>
      <c r="H53" s="104">
        <v>211</v>
      </c>
    </row>
    <row r="54" ht="22" customHeight="1" spans="1:8">
      <c r="A54" s="102">
        <v>51</v>
      </c>
      <c r="B54" s="113" t="s">
        <v>578</v>
      </c>
      <c r="C54" s="102" t="s">
        <v>579</v>
      </c>
      <c r="D54" s="103" t="s">
        <v>580</v>
      </c>
      <c r="E54" s="104">
        <v>391</v>
      </c>
      <c r="F54" s="107">
        <v>0</v>
      </c>
      <c r="G54" s="107">
        <f t="shared" si="1"/>
        <v>391</v>
      </c>
      <c r="H54" s="104">
        <v>391</v>
      </c>
    </row>
    <row r="55" ht="22" customHeight="1" spans="1:8">
      <c r="A55" s="102">
        <v>52</v>
      </c>
      <c r="B55" s="113" t="s">
        <v>581</v>
      </c>
      <c r="C55" s="102" t="s">
        <v>582</v>
      </c>
      <c r="D55" s="103" t="s">
        <v>577</v>
      </c>
      <c r="E55" s="104">
        <v>282</v>
      </c>
      <c r="F55" s="107">
        <v>0</v>
      </c>
      <c r="G55" s="107">
        <f t="shared" si="1"/>
        <v>282</v>
      </c>
      <c r="H55" s="104">
        <v>282</v>
      </c>
    </row>
    <row r="56" ht="22" customHeight="1" spans="1:8">
      <c r="A56" s="102">
        <v>53</v>
      </c>
      <c r="B56" s="113" t="s">
        <v>581</v>
      </c>
      <c r="C56" s="102" t="s">
        <v>582</v>
      </c>
      <c r="D56" s="103" t="s">
        <v>583</v>
      </c>
      <c r="E56" s="104">
        <v>507</v>
      </c>
      <c r="F56" s="107">
        <v>0</v>
      </c>
      <c r="G56" s="107">
        <f t="shared" si="1"/>
        <v>507</v>
      </c>
      <c r="H56" s="104">
        <v>507</v>
      </c>
    </row>
    <row r="57" ht="22" customHeight="1" spans="1:8">
      <c r="A57" s="102">
        <v>54</v>
      </c>
      <c r="B57" s="113" t="s">
        <v>562</v>
      </c>
      <c r="C57" s="102" t="s">
        <v>563</v>
      </c>
      <c r="D57" s="103" t="s">
        <v>574</v>
      </c>
      <c r="E57" s="104">
        <v>104</v>
      </c>
      <c r="F57" s="107">
        <v>0</v>
      </c>
      <c r="G57" s="107">
        <f t="shared" si="1"/>
        <v>104</v>
      </c>
      <c r="H57" s="104">
        <v>104</v>
      </c>
    </row>
    <row r="58" ht="22" customHeight="1" spans="1:8">
      <c r="A58" s="102">
        <v>55</v>
      </c>
      <c r="B58" s="113" t="s">
        <v>565</v>
      </c>
      <c r="C58" s="102" t="s">
        <v>566</v>
      </c>
      <c r="D58" s="103" t="s">
        <v>584</v>
      </c>
      <c r="E58" s="104">
        <v>35</v>
      </c>
      <c r="F58" s="107">
        <v>0</v>
      </c>
      <c r="G58" s="107">
        <f t="shared" si="1"/>
        <v>35</v>
      </c>
      <c r="H58" s="104">
        <v>35</v>
      </c>
    </row>
    <row r="59" ht="22" customHeight="1" spans="1:8">
      <c r="A59" s="102">
        <v>56</v>
      </c>
      <c r="B59" s="113" t="s">
        <v>585</v>
      </c>
      <c r="C59" s="102" t="s">
        <v>586</v>
      </c>
      <c r="D59" s="103" t="s">
        <v>587</v>
      </c>
      <c r="E59" s="104">
        <v>620</v>
      </c>
      <c r="F59" s="107">
        <v>0</v>
      </c>
      <c r="G59" s="107">
        <f t="shared" si="1"/>
        <v>620</v>
      </c>
      <c r="H59" s="104">
        <v>620</v>
      </c>
    </row>
    <row r="60" ht="22" customHeight="1" spans="1:8">
      <c r="A60" s="102">
        <v>57</v>
      </c>
      <c r="B60" s="113" t="s">
        <v>588</v>
      </c>
      <c r="C60" s="102" t="s">
        <v>589</v>
      </c>
      <c r="D60" s="103" t="s">
        <v>590</v>
      </c>
      <c r="E60" s="104">
        <v>30</v>
      </c>
      <c r="F60" s="107">
        <v>0</v>
      </c>
      <c r="G60" s="107">
        <f t="shared" si="1"/>
        <v>30</v>
      </c>
      <c r="H60" s="104">
        <v>30</v>
      </c>
    </row>
    <row r="61" ht="22" customHeight="1" spans="1:8">
      <c r="A61" s="102">
        <v>58</v>
      </c>
      <c r="B61" s="113" t="s">
        <v>591</v>
      </c>
      <c r="C61" s="102" t="s">
        <v>592</v>
      </c>
      <c r="D61" s="103" t="s">
        <v>593</v>
      </c>
      <c r="E61" s="104">
        <v>83</v>
      </c>
      <c r="F61" s="107">
        <v>0</v>
      </c>
      <c r="G61" s="107">
        <f t="shared" si="1"/>
        <v>83</v>
      </c>
      <c r="H61" s="104">
        <v>83</v>
      </c>
    </row>
    <row r="62" ht="22" customHeight="1" spans="1:8">
      <c r="A62" s="102">
        <v>59</v>
      </c>
      <c r="B62" s="113" t="s">
        <v>121</v>
      </c>
      <c r="C62" s="102" t="s">
        <v>122</v>
      </c>
      <c r="D62" s="103" t="s">
        <v>594</v>
      </c>
      <c r="E62" s="104">
        <v>232.9</v>
      </c>
      <c r="F62" s="107">
        <v>0</v>
      </c>
      <c r="G62" s="107">
        <f t="shared" si="1"/>
        <v>232.9</v>
      </c>
      <c r="H62" s="104">
        <v>232.9</v>
      </c>
    </row>
    <row r="63" ht="22" customHeight="1" spans="1:8">
      <c r="A63" s="102">
        <v>60</v>
      </c>
      <c r="B63" s="113" t="s">
        <v>595</v>
      </c>
      <c r="C63" s="102" t="s">
        <v>596</v>
      </c>
      <c r="D63" s="103" t="s">
        <v>597</v>
      </c>
      <c r="E63" s="104">
        <v>41</v>
      </c>
      <c r="F63" s="107">
        <v>0</v>
      </c>
      <c r="G63" s="107">
        <f t="shared" si="1"/>
        <v>41</v>
      </c>
      <c r="H63" s="104">
        <v>41</v>
      </c>
    </row>
    <row r="64" ht="22" customHeight="1" spans="1:8">
      <c r="A64" s="102">
        <v>61</v>
      </c>
      <c r="B64" s="113" t="s">
        <v>598</v>
      </c>
      <c r="C64" s="102" t="s">
        <v>599</v>
      </c>
      <c r="D64" s="103" t="s">
        <v>600</v>
      </c>
      <c r="E64" s="104">
        <v>120</v>
      </c>
      <c r="F64" s="107">
        <v>0</v>
      </c>
      <c r="G64" s="107">
        <f t="shared" si="1"/>
        <v>120</v>
      </c>
      <c r="H64" s="104">
        <v>120</v>
      </c>
    </row>
    <row r="65" ht="22" customHeight="1" spans="1:8">
      <c r="A65" s="102">
        <v>62</v>
      </c>
      <c r="B65" s="113" t="s">
        <v>601</v>
      </c>
      <c r="C65" s="102" t="s">
        <v>602</v>
      </c>
      <c r="D65" s="103" t="s">
        <v>603</v>
      </c>
      <c r="E65" s="114">
        <v>102</v>
      </c>
      <c r="F65" s="107">
        <v>0</v>
      </c>
      <c r="G65" s="107">
        <f t="shared" si="1"/>
        <v>102</v>
      </c>
      <c r="H65" s="114">
        <v>102</v>
      </c>
    </row>
    <row r="66" ht="22" customHeight="1" spans="1:8">
      <c r="A66" s="102">
        <v>63</v>
      </c>
      <c r="B66" s="113" t="s">
        <v>604</v>
      </c>
      <c r="C66" s="102" t="s">
        <v>605</v>
      </c>
      <c r="D66" s="103" t="s">
        <v>606</v>
      </c>
      <c r="E66" s="104">
        <v>30</v>
      </c>
      <c r="F66" s="107">
        <v>0</v>
      </c>
      <c r="G66" s="107">
        <f t="shared" si="1"/>
        <v>30</v>
      </c>
      <c r="H66" s="104">
        <v>30</v>
      </c>
    </row>
    <row r="67" ht="22" customHeight="1" spans="1:8">
      <c r="A67" s="102">
        <v>64</v>
      </c>
      <c r="B67" s="113" t="s">
        <v>607</v>
      </c>
      <c r="C67" s="102" t="s">
        <v>608</v>
      </c>
      <c r="D67" s="103" t="s">
        <v>606</v>
      </c>
      <c r="E67" s="104">
        <v>322.94</v>
      </c>
      <c r="F67" s="107">
        <v>0</v>
      </c>
      <c r="G67" s="107">
        <f t="shared" si="1"/>
        <v>322.94</v>
      </c>
      <c r="H67" s="104">
        <v>322.94</v>
      </c>
    </row>
    <row r="68" ht="22" customHeight="1" spans="1:8">
      <c r="A68" s="102">
        <v>65</v>
      </c>
      <c r="B68" s="113" t="s">
        <v>609</v>
      </c>
      <c r="C68" s="102" t="s">
        <v>610</v>
      </c>
      <c r="D68" s="103" t="s">
        <v>606</v>
      </c>
      <c r="E68" s="104">
        <v>230</v>
      </c>
      <c r="F68" s="107">
        <v>0</v>
      </c>
      <c r="G68" s="107">
        <f t="shared" si="1"/>
        <v>230</v>
      </c>
      <c r="H68" s="104">
        <v>230</v>
      </c>
    </row>
    <row r="69" ht="22" customHeight="1" spans="1:8">
      <c r="A69" s="102">
        <v>66</v>
      </c>
      <c r="B69" s="113" t="s">
        <v>611</v>
      </c>
      <c r="C69" s="102" t="s">
        <v>612</v>
      </c>
      <c r="D69" s="103" t="s">
        <v>606</v>
      </c>
      <c r="E69" s="104">
        <v>442.27</v>
      </c>
      <c r="F69" s="107">
        <v>0</v>
      </c>
      <c r="G69" s="107">
        <f t="shared" si="1"/>
        <v>442.27</v>
      </c>
      <c r="H69" s="104">
        <v>442.27</v>
      </c>
    </row>
    <row r="70" ht="22" customHeight="1" spans="1:8">
      <c r="A70" s="102">
        <v>67</v>
      </c>
      <c r="B70" s="113" t="s">
        <v>613</v>
      </c>
      <c r="C70" s="102" t="s">
        <v>614</v>
      </c>
      <c r="D70" s="103" t="s">
        <v>615</v>
      </c>
      <c r="E70" s="104">
        <v>57</v>
      </c>
      <c r="F70" s="107">
        <v>0</v>
      </c>
      <c r="G70" s="107">
        <f t="shared" si="1"/>
        <v>57</v>
      </c>
      <c r="H70" s="104">
        <v>57</v>
      </c>
    </row>
    <row r="71" ht="22" customHeight="1" spans="1:8">
      <c r="A71" s="102">
        <v>68</v>
      </c>
      <c r="B71" s="113" t="s">
        <v>616</v>
      </c>
      <c r="C71" s="102" t="s">
        <v>617</v>
      </c>
      <c r="D71" s="103" t="s">
        <v>618</v>
      </c>
      <c r="E71" s="114">
        <v>100</v>
      </c>
      <c r="F71" s="107">
        <v>0</v>
      </c>
      <c r="G71" s="107">
        <f t="shared" si="1"/>
        <v>100</v>
      </c>
      <c r="H71" s="114">
        <v>100</v>
      </c>
    </row>
    <row r="72" ht="22" customHeight="1" spans="1:8">
      <c r="A72" s="102">
        <v>69</v>
      </c>
      <c r="B72" s="113" t="s">
        <v>619</v>
      </c>
      <c r="C72" s="102" t="s">
        <v>620</v>
      </c>
      <c r="D72" s="103" t="s">
        <v>621</v>
      </c>
      <c r="E72" s="114">
        <v>358.8</v>
      </c>
      <c r="F72" s="107">
        <f>198.8-146.6-43.2</f>
        <v>9.00000000000001</v>
      </c>
      <c r="G72" s="107">
        <f t="shared" si="1"/>
        <v>349.8</v>
      </c>
      <c r="H72" s="114">
        <v>358.8</v>
      </c>
    </row>
    <row r="73" ht="22" customHeight="1" spans="1:8">
      <c r="A73" s="102">
        <v>70</v>
      </c>
      <c r="B73" s="113" t="s">
        <v>622</v>
      </c>
      <c r="C73" s="102" t="s">
        <v>499</v>
      </c>
      <c r="D73" s="103" t="s">
        <v>623</v>
      </c>
      <c r="E73" s="114">
        <v>22</v>
      </c>
      <c r="F73" s="107">
        <v>0</v>
      </c>
      <c r="G73" s="107">
        <f t="shared" si="1"/>
        <v>22</v>
      </c>
      <c r="H73" s="45"/>
    </row>
    <row r="74" ht="22" customHeight="1" spans="1:8">
      <c r="A74" s="102">
        <v>71</v>
      </c>
      <c r="B74" s="113" t="s">
        <v>624</v>
      </c>
      <c r="C74" s="102" t="s">
        <v>625</v>
      </c>
      <c r="D74" s="103" t="s">
        <v>626</v>
      </c>
      <c r="E74" s="114">
        <v>160.5</v>
      </c>
      <c r="F74" s="107">
        <v>0</v>
      </c>
      <c r="G74" s="107">
        <f t="shared" si="1"/>
        <v>160.5</v>
      </c>
      <c r="H74" s="114">
        <v>160.5</v>
      </c>
    </row>
    <row r="75" ht="22" customHeight="1" spans="1:8">
      <c r="A75" s="102">
        <v>72</v>
      </c>
      <c r="B75" s="113" t="s">
        <v>627</v>
      </c>
      <c r="C75" s="102" t="s">
        <v>596</v>
      </c>
      <c r="D75" s="103" t="s">
        <v>628</v>
      </c>
      <c r="E75" s="114">
        <v>127</v>
      </c>
      <c r="F75" s="107">
        <v>7</v>
      </c>
      <c r="G75" s="107">
        <f t="shared" si="1"/>
        <v>120</v>
      </c>
      <c r="H75" s="114">
        <v>127</v>
      </c>
    </row>
    <row r="76" ht="22" customHeight="1" spans="1:8">
      <c r="A76" s="102">
        <v>73</v>
      </c>
      <c r="B76" s="113" t="s">
        <v>629</v>
      </c>
      <c r="C76" s="102" t="s">
        <v>572</v>
      </c>
      <c r="D76" s="103" t="s">
        <v>630</v>
      </c>
      <c r="E76" s="114">
        <v>120</v>
      </c>
      <c r="F76" s="107">
        <v>0</v>
      </c>
      <c r="G76" s="107">
        <f t="shared" si="1"/>
        <v>120</v>
      </c>
      <c r="H76" s="114">
        <v>120</v>
      </c>
    </row>
    <row r="77" ht="22" customHeight="1" spans="1:8">
      <c r="A77" s="102">
        <v>74</v>
      </c>
      <c r="B77" s="113" t="s">
        <v>631</v>
      </c>
      <c r="C77" s="102" t="s">
        <v>632</v>
      </c>
      <c r="D77" s="103" t="s">
        <v>633</v>
      </c>
      <c r="E77" s="114">
        <v>208</v>
      </c>
      <c r="F77" s="107">
        <v>0</v>
      </c>
      <c r="G77" s="107">
        <f t="shared" si="1"/>
        <v>208</v>
      </c>
      <c r="H77" s="114">
        <v>208</v>
      </c>
    </row>
    <row r="78" ht="22" customHeight="1" spans="1:8">
      <c r="A78" s="102">
        <v>75</v>
      </c>
      <c r="B78" s="113" t="s">
        <v>634</v>
      </c>
      <c r="C78" s="102" t="s">
        <v>635</v>
      </c>
      <c r="D78" s="103" t="s">
        <v>636</v>
      </c>
      <c r="E78" s="114">
        <v>247.7</v>
      </c>
      <c r="F78" s="107">
        <v>0</v>
      </c>
      <c r="G78" s="107">
        <f t="shared" si="1"/>
        <v>247.7</v>
      </c>
      <c r="H78" s="114">
        <v>247.7</v>
      </c>
    </row>
    <row r="79" ht="22" customHeight="1" spans="1:8">
      <c r="A79" s="102">
        <v>76</v>
      </c>
      <c r="B79" s="113" t="s">
        <v>637</v>
      </c>
      <c r="C79" s="102" t="s">
        <v>572</v>
      </c>
      <c r="D79" s="103" t="s">
        <v>633</v>
      </c>
      <c r="E79" s="114">
        <v>112</v>
      </c>
      <c r="F79" s="107">
        <v>17</v>
      </c>
      <c r="G79" s="107">
        <f t="shared" si="1"/>
        <v>95</v>
      </c>
      <c r="H79" s="114">
        <v>112</v>
      </c>
    </row>
    <row r="80" ht="22" customHeight="1" spans="1:8">
      <c r="A80" s="102">
        <v>77</v>
      </c>
      <c r="B80" s="113" t="s">
        <v>638</v>
      </c>
      <c r="C80" s="177" t="s">
        <v>639</v>
      </c>
      <c r="D80" s="103" t="s">
        <v>633</v>
      </c>
      <c r="E80" s="114">
        <v>225</v>
      </c>
      <c r="F80" s="107">
        <v>0</v>
      </c>
      <c r="G80" s="107">
        <f t="shared" si="1"/>
        <v>225</v>
      </c>
      <c r="H80" s="114">
        <v>225</v>
      </c>
    </row>
    <row r="81" ht="22" customHeight="1" spans="1:8">
      <c r="A81" s="102">
        <v>78</v>
      </c>
      <c r="B81" s="113" t="s">
        <v>640</v>
      </c>
      <c r="C81" s="102" t="s">
        <v>641</v>
      </c>
      <c r="D81" s="103" t="s">
        <v>642</v>
      </c>
      <c r="E81" s="114">
        <v>113.4</v>
      </c>
      <c r="F81" s="107">
        <v>0.400000000000006</v>
      </c>
      <c r="G81" s="107">
        <f t="shared" si="1"/>
        <v>113</v>
      </c>
      <c r="H81" s="114">
        <v>113.4</v>
      </c>
    </row>
    <row r="82" ht="22" customHeight="1" spans="1:8">
      <c r="A82" s="102">
        <v>79</v>
      </c>
      <c r="B82" s="113" t="s">
        <v>643</v>
      </c>
      <c r="C82" s="102" t="s">
        <v>644</v>
      </c>
      <c r="D82" s="103" t="s">
        <v>642</v>
      </c>
      <c r="E82" s="114">
        <v>202</v>
      </c>
      <c r="F82" s="107">
        <v>49</v>
      </c>
      <c r="G82" s="107">
        <f t="shared" si="1"/>
        <v>153</v>
      </c>
      <c r="H82" s="114">
        <v>202</v>
      </c>
    </row>
    <row r="83" ht="22" customHeight="1" spans="1:8">
      <c r="A83" s="102">
        <v>80</v>
      </c>
      <c r="B83" s="113" t="s">
        <v>645</v>
      </c>
      <c r="C83" s="102" t="s">
        <v>646</v>
      </c>
      <c r="D83" s="103" t="s">
        <v>642</v>
      </c>
      <c r="E83" s="114">
        <v>1150</v>
      </c>
      <c r="F83" s="107">
        <v>180</v>
      </c>
      <c r="G83" s="107">
        <f t="shared" si="1"/>
        <v>970</v>
      </c>
      <c r="H83" s="114">
        <v>1150</v>
      </c>
    </row>
    <row r="84" ht="22" customHeight="1" spans="1:8">
      <c r="A84" s="102">
        <v>81</v>
      </c>
      <c r="B84" s="113" t="s">
        <v>647</v>
      </c>
      <c r="C84" s="102" t="s">
        <v>648</v>
      </c>
      <c r="D84" s="103" t="s">
        <v>642</v>
      </c>
      <c r="E84" s="114">
        <v>76</v>
      </c>
      <c r="F84" s="107">
        <v>26</v>
      </c>
      <c r="G84" s="107">
        <f t="shared" si="1"/>
        <v>50</v>
      </c>
      <c r="H84" s="114">
        <v>76</v>
      </c>
    </row>
    <row r="85" ht="22" customHeight="1" spans="1:8">
      <c r="A85" s="102">
        <v>82</v>
      </c>
      <c r="B85" s="113" t="s">
        <v>649</v>
      </c>
      <c r="C85" s="102" t="s">
        <v>650</v>
      </c>
      <c r="D85" s="103" t="s">
        <v>642</v>
      </c>
      <c r="E85" s="114">
        <v>200</v>
      </c>
      <c r="F85" s="107">
        <v>0</v>
      </c>
      <c r="G85" s="107">
        <f t="shared" si="1"/>
        <v>200</v>
      </c>
      <c r="H85" s="114">
        <v>200</v>
      </c>
    </row>
    <row r="86" ht="22" customHeight="1" spans="1:8">
      <c r="A86" s="102">
        <v>83</v>
      </c>
      <c r="B86" s="113" t="s">
        <v>463</v>
      </c>
      <c r="C86" s="102" t="s">
        <v>464</v>
      </c>
      <c r="D86" s="103" t="s">
        <v>642</v>
      </c>
      <c r="E86" s="114">
        <v>454.99</v>
      </c>
      <c r="F86" s="107">
        <f>170.99-170.99</f>
        <v>0</v>
      </c>
      <c r="G86" s="107">
        <f t="shared" si="1"/>
        <v>454.99</v>
      </c>
      <c r="H86" s="114">
        <v>454.99</v>
      </c>
    </row>
    <row r="87" ht="22" customHeight="1" spans="1:8">
      <c r="A87" s="102">
        <v>84</v>
      </c>
      <c r="B87" s="113" t="s">
        <v>507</v>
      </c>
      <c r="C87" s="102" t="s">
        <v>508</v>
      </c>
      <c r="D87" s="103" t="s">
        <v>642</v>
      </c>
      <c r="E87" s="114">
        <v>320</v>
      </c>
      <c r="F87" s="107">
        <v>0</v>
      </c>
      <c r="G87" s="107">
        <f t="shared" si="1"/>
        <v>320</v>
      </c>
      <c r="H87" s="114">
        <v>320</v>
      </c>
    </row>
    <row r="88" ht="22" customHeight="1" spans="1:8">
      <c r="A88" s="102">
        <v>85</v>
      </c>
      <c r="B88" s="113" t="s">
        <v>651</v>
      </c>
      <c r="C88" s="102" t="s">
        <v>652</v>
      </c>
      <c r="D88" s="103" t="s">
        <v>653</v>
      </c>
      <c r="E88" s="114">
        <v>486</v>
      </c>
      <c r="F88" s="107">
        <f>205-105</f>
        <v>100</v>
      </c>
      <c r="G88" s="107">
        <f t="shared" si="1"/>
        <v>386</v>
      </c>
      <c r="H88" s="114">
        <v>486</v>
      </c>
    </row>
    <row r="89" ht="22" customHeight="1" spans="1:8">
      <c r="A89" s="102">
        <v>86</v>
      </c>
      <c r="B89" s="113" t="s">
        <v>654</v>
      </c>
      <c r="C89" s="102" t="s">
        <v>655</v>
      </c>
      <c r="D89" s="103" t="s">
        <v>642</v>
      </c>
      <c r="E89" s="114">
        <v>530</v>
      </c>
      <c r="F89" s="105">
        <v>0</v>
      </c>
      <c r="G89" s="105">
        <f t="shared" si="1"/>
        <v>530</v>
      </c>
      <c r="H89" s="114">
        <v>530</v>
      </c>
    </row>
    <row r="90" ht="22" customHeight="1" spans="1:8">
      <c r="A90" s="13"/>
      <c r="B90" s="115"/>
      <c r="C90" s="115"/>
      <c r="D90" s="57"/>
      <c r="E90" s="116"/>
      <c r="F90" s="116"/>
      <c r="G90" s="116"/>
      <c r="H90" s="13"/>
    </row>
    <row r="91" s="22" customFormat="1" ht="22" customHeight="1" spans="1:8">
      <c r="A91" s="117"/>
      <c r="B91" s="115" t="s">
        <v>166</v>
      </c>
      <c r="C91" s="115"/>
      <c r="D91" s="57"/>
      <c r="E91" s="116">
        <f>SUM(E4:E90)</f>
        <v>22583.46</v>
      </c>
      <c r="F91" s="116">
        <f>SUM(F4:F90)</f>
        <v>635.3</v>
      </c>
      <c r="G91" s="116">
        <f>SUM(G4:G90)</f>
        <v>21948.16</v>
      </c>
      <c r="H91" s="116">
        <f>SUM(H4:H90)</f>
        <v>22508.34</v>
      </c>
    </row>
  </sheetData>
  <mergeCells count="1">
    <mergeCell ref="A2:H2"/>
  </mergeCells>
  <pageMargins left="0.751388888888889" right="0.751388888888889" top="1" bottom="1" header="0.5" footer="0.5"/>
  <pageSetup paperSize="9" scale="75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workbookViewId="0">
      <pane xSplit="4" ySplit="3" topLeftCell="G4" activePane="bottomRight" state="frozen"/>
      <selection/>
      <selection pane="topRight"/>
      <selection pane="bottomLeft"/>
      <selection pane="bottomRight" activeCell="I3" sqref="I3"/>
    </sheetView>
  </sheetViews>
  <sheetFormatPr defaultColWidth="8.725" defaultRowHeight="13.5" outlineLevelCol="7"/>
  <cols>
    <col min="1" max="1" width="5.44166666666667" customWidth="1"/>
    <col min="2" max="2" width="33.5083333333333" style="82" customWidth="1"/>
    <col min="3" max="3" width="22.9083333333333" style="83" customWidth="1"/>
    <col min="4" max="4" width="48.5" style="48" customWidth="1"/>
    <col min="5" max="5" width="12.0916666666667" style="84" customWidth="1"/>
    <col min="6" max="6" width="10.4583333333333" style="84" customWidth="1"/>
    <col min="7" max="7" width="34.75" style="84" customWidth="1"/>
    <col min="8" max="8" width="10.3583333333333" customWidth="1"/>
  </cols>
  <sheetData>
    <row r="1" customFormat="1" ht="23" customHeight="1" spans="1:7">
      <c r="A1" s="23" t="s">
        <v>656</v>
      </c>
      <c r="B1" s="85"/>
      <c r="C1" s="83"/>
      <c r="D1" s="24"/>
      <c r="E1" s="84"/>
      <c r="F1" s="84"/>
      <c r="G1" s="86"/>
    </row>
    <row r="2" ht="31" customHeight="1" spans="1:8">
      <c r="A2" s="25" t="s">
        <v>657</v>
      </c>
      <c r="B2" s="25"/>
      <c r="C2" s="87"/>
      <c r="D2" s="25"/>
      <c r="E2" s="25"/>
      <c r="F2" s="25"/>
      <c r="G2" s="25"/>
      <c r="H2" s="25"/>
    </row>
    <row r="3" s="22" customFormat="1" ht="27" spans="1:8">
      <c r="A3" s="26" t="s">
        <v>2</v>
      </c>
      <c r="B3" s="8" t="s">
        <v>24</v>
      </c>
      <c r="C3" s="8" t="s">
        <v>25</v>
      </c>
      <c r="D3" s="8" t="s">
        <v>26</v>
      </c>
      <c r="E3" s="27" t="s">
        <v>27</v>
      </c>
      <c r="F3" s="27" t="s">
        <v>5</v>
      </c>
      <c r="G3" s="27" t="s">
        <v>28</v>
      </c>
      <c r="H3" s="28" t="s">
        <v>8</v>
      </c>
    </row>
    <row r="4" s="22" customFormat="1" ht="26" customHeight="1" spans="1:8">
      <c r="A4" s="28">
        <v>1</v>
      </c>
      <c r="B4" s="88" t="s">
        <v>658</v>
      </c>
      <c r="C4" s="89" t="s">
        <v>659</v>
      </c>
      <c r="D4" s="90" t="s">
        <v>660</v>
      </c>
      <c r="E4" s="91">
        <v>87.4</v>
      </c>
      <c r="F4" s="92">
        <v>0</v>
      </c>
      <c r="G4" s="92">
        <f t="shared" ref="G4:G53" si="0">E4-F4</f>
        <v>87.4</v>
      </c>
      <c r="H4" s="92"/>
    </row>
    <row r="5" s="22" customFormat="1" ht="26" customHeight="1" spans="1:8">
      <c r="A5" s="28">
        <v>2</v>
      </c>
      <c r="B5" s="88" t="s">
        <v>661</v>
      </c>
      <c r="C5" s="89" t="s">
        <v>662</v>
      </c>
      <c r="D5" s="90" t="s">
        <v>663</v>
      </c>
      <c r="E5" s="91">
        <v>1750</v>
      </c>
      <c r="F5" s="92">
        <v>3</v>
      </c>
      <c r="G5" s="92">
        <f t="shared" si="0"/>
        <v>1747</v>
      </c>
      <c r="H5" s="92">
        <v>1730.56</v>
      </c>
    </row>
    <row r="6" s="22" customFormat="1" ht="26" customHeight="1" spans="1:8">
      <c r="A6" s="28">
        <v>3</v>
      </c>
      <c r="B6" s="88" t="s">
        <v>664</v>
      </c>
      <c r="C6" s="8" t="s">
        <v>665</v>
      </c>
      <c r="D6" s="90" t="s">
        <v>666</v>
      </c>
      <c r="E6" s="91">
        <v>464.12</v>
      </c>
      <c r="F6" s="92">
        <v>12.62</v>
      </c>
      <c r="G6" s="92">
        <f t="shared" si="0"/>
        <v>451.5</v>
      </c>
      <c r="H6" s="92"/>
    </row>
    <row r="7" s="22" customFormat="1" ht="26" customHeight="1" spans="1:8">
      <c r="A7" s="28">
        <v>4</v>
      </c>
      <c r="B7" s="88" t="s">
        <v>667</v>
      </c>
      <c r="C7" s="8" t="s">
        <v>668</v>
      </c>
      <c r="D7" s="90" t="s">
        <v>669</v>
      </c>
      <c r="E7" s="91">
        <v>185.77</v>
      </c>
      <c r="F7" s="92">
        <v>0</v>
      </c>
      <c r="G7" s="92">
        <f t="shared" si="0"/>
        <v>185.77</v>
      </c>
      <c r="H7" s="92"/>
    </row>
    <row r="8" s="22" customFormat="1" ht="26" customHeight="1" spans="1:8">
      <c r="A8" s="28">
        <v>5</v>
      </c>
      <c r="B8" s="88" t="s">
        <v>670</v>
      </c>
      <c r="C8" s="8" t="s">
        <v>671</v>
      </c>
      <c r="D8" s="90" t="s">
        <v>672</v>
      </c>
      <c r="E8" s="93">
        <v>228.6</v>
      </c>
      <c r="F8" s="92">
        <v>0</v>
      </c>
      <c r="G8" s="92">
        <f t="shared" si="0"/>
        <v>228.6</v>
      </c>
      <c r="H8" s="92"/>
    </row>
    <row r="9" s="22" customFormat="1" ht="26" customHeight="1" spans="1:8">
      <c r="A9" s="28">
        <v>6</v>
      </c>
      <c r="B9" s="88" t="s">
        <v>673</v>
      </c>
      <c r="C9" s="8" t="s">
        <v>674</v>
      </c>
      <c r="D9" s="90" t="s">
        <v>675</v>
      </c>
      <c r="E9" s="93">
        <v>90</v>
      </c>
      <c r="F9" s="92">
        <v>0</v>
      </c>
      <c r="G9" s="92">
        <f t="shared" si="0"/>
        <v>90</v>
      </c>
      <c r="H9" s="92"/>
    </row>
    <row r="10" s="22" customFormat="1" ht="26" customHeight="1" spans="1:8">
      <c r="A10" s="28">
        <v>7</v>
      </c>
      <c r="B10" s="88" t="s">
        <v>676</v>
      </c>
      <c r="C10" s="8" t="s">
        <v>677</v>
      </c>
      <c r="D10" s="90" t="s">
        <v>672</v>
      </c>
      <c r="E10" s="93">
        <v>37.3</v>
      </c>
      <c r="F10" s="92">
        <v>0</v>
      </c>
      <c r="G10" s="92">
        <f t="shared" si="0"/>
        <v>37.3</v>
      </c>
      <c r="H10" s="92"/>
    </row>
    <row r="11" s="22" customFormat="1" ht="26" customHeight="1" spans="1:8">
      <c r="A11" s="28">
        <v>8</v>
      </c>
      <c r="B11" s="88" t="s">
        <v>676</v>
      </c>
      <c r="C11" s="8" t="s">
        <v>677</v>
      </c>
      <c r="D11" s="90" t="s">
        <v>675</v>
      </c>
      <c r="E11" s="93">
        <v>176.4</v>
      </c>
      <c r="F11" s="92">
        <v>0</v>
      </c>
      <c r="G11" s="92">
        <f t="shared" si="0"/>
        <v>176.4</v>
      </c>
      <c r="H11" s="92"/>
    </row>
    <row r="12" s="22" customFormat="1" ht="26" customHeight="1" spans="1:8">
      <c r="A12" s="28">
        <v>9</v>
      </c>
      <c r="B12" s="88" t="s">
        <v>678</v>
      </c>
      <c r="C12" s="94" t="s">
        <v>679</v>
      </c>
      <c r="D12" s="90" t="s">
        <v>675</v>
      </c>
      <c r="E12" s="93">
        <v>28.6</v>
      </c>
      <c r="F12" s="92">
        <v>0</v>
      </c>
      <c r="G12" s="92">
        <f t="shared" si="0"/>
        <v>28.6</v>
      </c>
      <c r="H12" s="92"/>
    </row>
    <row r="13" s="22" customFormat="1" ht="26" customHeight="1" spans="1:8">
      <c r="A13" s="28">
        <v>10</v>
      </c>
      <c r="B13" s="88" t="s">
        <v>678</v>
      </c>
      <c r="C13" s="94" t="s">
        <v>679</v>
      </c>
      <c r="D13" s="90" t="s">
        <v>672</v>
      </c>
      <c r="E13" s="93">
        <v>191.56</v>
      </c>
      <c r="F13" s="92">
        <v>0</v>
      </c>
      <c r="G13" s="92">
        <f t="shared" si="0"/>
        <v>191.56</v>
      </c>
      <c r="H13" s="92"/>
    </row>
    <row r="14" s="22" customFormat="1" ht="26" customHeight="1" spans="1:8">
      <c r="A14" s="28">
        <v>11</v>
      </c>
      <c r="B14" s="88" t="s">
        <v>680</v>
      </c>
      <c r="C14" s="8" t="s">
        <v>662</v>
      </c>
      <c r="D14" s="90" t="s">
        <v>681</v>
      </c>
      <c r="E14" s="93">
        <v>50</v>
      </c>
      <c r="F14" s="92">
        <v>0</v>
      </c>
      <c r="G14" s="92">
        <f t="shared" si="0"/>
        <v>50</v>
      </c>
      <c r="H14" s="92"/>
    </row>
    <row r="15" s="22" customFormat="1" ht="26" customHeight="1" spans="1:8">
      <c r="A15" s="28">
        <v>12</v>
      </c>
      <c r="B15" s="88" t="s">
        <v>682</v>
      </c>
      <c r="C15" s="89" t="s">
        <v>683</v>
      </c>
      <c r="D15" s="90" t="s">
        <v>684</v>
      </c>
      <c r="E15" s="93">
        <v>367</v>
      </c>
      <c r="F15" s="92">
        <v>9.5</v>
      </c>
      <c r="G15" s="92">
        <f t="shared" si="0"/>
        <v>357.5</v>
      </c>
      <c r="H15" s="92"/>
    </row>
    <row r="16" s="22" customFormat="1" ht="26" customHeight="1" spans="1:8">
      <c r="A16" s="28">
        <v>13</v>
      </c>
      <c r="B16" s="88" t="s">
        <v>685</v>
      </c>
      <c r="C16" s="89" t="s">
        <v>665</v>
      </c>
      <c r="D16" s="90" t="s">
        <v>684</v>
      </c>
      <c r="E16" s="93">
        <v>28</v>
      </c>
      <c r="F16" s="92">
        <v>0</v>
      </c>
      <c r="G16" s="92">
        <f t="shared" si="0"/>
        <v>28</v>
      </c>
      <c r="H16" s="92"/>
    </row>
    <row r="17" s="22" customFormat="1" ht="26" customHeight="1" spans="1:8">
      <c r="A17" s="28">
        <v>14</v>
      </c>
      <c r="B17" s="88" t="s">
        <v>686</v>
      </c>
      <c r="C17" s="89" t="s">
        <v>687</v>
      </c>
      <c r="D17" s="90" t="s">
        <v>684</v>
      </c>
      <c r="E17" s="93">
        <v>479.83</v>
      </c>
      <c r="F17" s="92">
        <v>0</v>
      </c>
      <c r="G17" s="92">
        <f t="shared" si="0"/>
        <v>479.83</v>
      </c>
      <c r="H17" s="92"/>
    </row>
    <row r="18" s="22" customFormat="1" ht="26" customHeight="1" spans="1:8">
      <c r="A18" s="28">
        <v>15</v>
      </c>
      <c r="B18" s="88" t="s">
        <v>688</v>
      </c>
      <c r="C18" s="8" t="s">
        <v>689</v>
      </c>
      <c r="D18" s="90" t="s">
        <v>669</v>
      </c>
      <c r="E18" s="93">
        <v>70</v>
      </c>
      <c r="F18" s="92">
        <v>0</v>
      </c>
      <c r="G18" s="92">
        <f t="shared" si="0"/>
        <v>70</v>
      </c>
      <c r="H18" s="92"/>
    </row>
    <row r="19" s="22" customFormat="1" ht="26" customHeight="1" spans="1:8">
      <c r="A19" s="28">
        <v>16</v>
      </c>
      <c r="B19" s="88" t="s">
        <v>690</v>
      </c>
      <c r="C19" s="89" t="s">
        <v>691</v>
      </c>
      <c r="D19" s="90" t="s">
        <v>692</v>
      </c>
      <c r="E19" s="93">
        <v>176.31</v>
      </c>
      <c r="F19" s="92">
        <v>0</v>
      </c>
      <c r="G19" s="92">
        <f t="shared" si="0"/>
        <v>176.31</v>
      </c>
      <c r="H19" s="92"/>
    </row>
    <row r="20" s="22" customFormat="1" ht="26" customHeight="1" spans="1:8">
      <c r="A20" s="28">
        <v>17</v>
      </c>
      <c r="B20" s="88" t="s">
        <v>693</v>
      </c>
      <c r="C20" s="8" t="s">
        <v>694</v>
      </c>
      <c r="D20" s="90" t="s">
        <v>695</v>
      </c>
      <c r="E20" s="93">
        <v>662.9</v>
      </c>
      <c r="F20" s="92">
        <v>2.9</v>
      </c>
      <c r="G20" s="92">
        <f t="shared" si="0"/>
        <v>660</v>
      </c>
      <c r="H20" s="92"/>
    </row>
    <row r="21" s="22" customFormat="1" ht="26" customHeight="1" spans="1:8">
      <c r="A21" s="28">
        <v>18</v>
      </c>
      <c r="B21" s="88" t="s">
        <v>696</v>
      </c>
      <c r="C21" s="89" t="s">
        <v>697</v>
      </c>
      <c r="D21" s="90" t="s">
        <v>698</v>
      </c>
      <c r="E21" s="93">
        <v>256.02</v>
      </c>
      <c r="F21" s="92">
        <v>0</v>
      </c>
      <c r="G21" s="92">
        <f t="shared" si="0"/>
        <v>256.02</v>
      </c>
      <c r="H21" s="92"/>
    </row>
    <row r="22" s="22" customFormat="1" ht="26" customHeight="1" spans="1:8">
      <c r="A22" s="28">
        <v>19</v>
      </c>
      <c r="B22" s="88" t="s">
        <v>699</v>
      </c>
      <c r="C22" s="94" t="s">
        <v>56</v>
      </c>
      <c r="D22" s="90" t="s">
        <v>700</v>
      </c>
      <c r="E22" s="93">
        <v>448.56</v>
      </c>
      <c r="F22" s="92">
        <v>0</v>
      </c>
      <c r="G22" s="92">
        <f t="shared" si="0"/>
        <v>448.56</v>
      </c>
      <c r="H22" s="92"/>
    </row>
    <row r="23" s="22" customFormat="1" ht="26" customHeight="1" spans="1:8">
      <c r="A23" s="28">
        <v>20</v>
      </c>
      <c r="B23" s="88" t="s">
        <v>701</v>
      </c>
      <c r="C23" s="94" t="s">
        <v>702</v>
      </c>
      <c r="D23" s="90" t="s">
        <v>684</v>
      </c>
      <c r="E23" s="93">
        <v>236.22</v>
      </c>
      <c r="F23" s="92">
        <v>0</v>
      </c>
      <c r="G23" s="92">
        <f t="shared" si="0"/>
        <v>236.22</v>
      </c>
      <c r="H23" s="92"/>
    </row>
    <row r="24" s="22" customFormat="1" ht="26" customHeight="1" spans="1:8">
      <c r="A24" s="28">
        <v>21</v>
      </c>
      <c r="B24" s="88" t="s">
        <v>703</v>
      </c>
      <c r="C24" s="8" t="s">
        <v>704</v>
      </c>
      <c r="D24" s="90" t="s">
        <v>705</v>
      </c>
      <c r="E24" s="91">
        <v>160</v>
      </c>
      <c r="F24" s="92">
        <v>0</v>
      </c>
      <c r="G24" s="92">
        <f t="shared" si="0"/>
        <v>160</v>
      </c>
      <c r="H24" s="92"/>
    </row>
    <row r="25" s="22" customFormat="1" ht="26" customHeight="1" spans="1:8">
      <c r="A25" s="28">
        <v>22</v>
      </c>
      <c r="B25" s="88" t="s">
        <v>706</v>
      </c>
      <c r="C25" s="8" t="s">
        <v>707</v>
      </c>
      <c r="D25" s="90" t="s">
        <v>708</v>
      </c>
      <c r="E25" s="93">
        <v>52</v>
      </c>
      <c r="F25" s="92">
        <v>0</v>
      </c>
      <c r="G25" s="92">
        <f t="shared" si="0"/>
        <v>52</v>
      </c>
      <c r="H25" s="92"/>
    </row>
    <row r="26" s="22" customFormat="1" ht="26" customHeight="1" spans="1:8">
      <c r="A26" s="28">
        <v>23</v>
      </c>
      <c r="B26" s="88" t="s">
        <v>709</v>
      </c>
      <c r="C26" s="8" t="s">
        <v>710</v>
      </c>
      <c r="D26" s="90" t="s">
        <v>711</v>
      </c>
      <c r="E26" s="93">
        <v>335</v>
      </c>
      <c r="F26" s="92">
        <v>0</v>
      </c>
      <c r="G26" s="92">
        <f t="shared" si="0"/>
        <v>335</v>
      </c>
      <c r="H26" s="92"/>
    </row>
    <row r="27" s="22" customFormat="1" ht="26" customHeight="1" spans="1:8">
      <c r="A27" s="28">
        <v>24</v>
      </c>
      <c r="B27" s="88" t="s">
        <v>712</v>
      </c>
      <c r="C27" s="8" t="s">
        <v>713</v>
      </c>
      <c r="D27" s="90" t="s">
        <v>684</v>
      </c>
      <c r="E27" s="91">
        <v>100</v>
      </c>
      <c r="F27" s="92">
        <v>0</v>
      </c>
      <c r="G27" s="92">
        <f t="shared" si="0"/>
        <v>100</v>
      </c>
      <c r="H27" s="92"/>
    </row>
    <row r="28" s="22" customFormat="1" ht="26" customHeight="1" spans="1:8">
      <c r="A28" s="28">
        <v>25</v>
      </c>
      <c r="B28" s="88" t="s">
        <v>714</v>
      </c>
      <c r="C28" s="89" t="s">
        <v>715</v>
      </c>
      <c r="D28" s="90" t="s">
        <v>692</v>
      </c>
      <c r="E28" s="93">
        <v>656.19</v>
      </c>
      <c r="F28" s="92">
        <v>0</v>
      </c>
      <c r="G28" s="92">
        <f t="shared" si="0"/>
        <v>656.19</v>
      </c>
      <c r="H28" s="92">
        <v>578.72</v>
      </c>
    </row>
    <row r="29" s="22" customFormat="1" ht="26" customHeight="1" spans="1:8">
      <c r="A29" s="28">
        <v>26</v>
      </c>
      <c r="B29" s="88" t="s">
        <v>716</v>
      </c>
      <c r="C29" s="8" t="s">
        <v>717</v>
      </c>
      <c r="D29" s="90" t="s">
        <v>663</v>
      </c>
      <c r="E29" s="93">
        <v>692.09</v>
      </c>
      <c r="F29" s="92">
        <v>95.66</v>
      </c>
      <c r="G29" s="92">
        <f t="shared" si="0"/>
        <v>596.43</v>
      </c>
      <c r="H29" s="92"/>
    </row>
    <row r="30" s="22" customFormat="1" ht="26" customHeight="1" spans="1:8">
      <c r="A30" s="28">
        <v>27</v>
      </c>
      <c r="B30" s="88" t="s">
        <v>716</v>
      </c>
      <c r="C30" s="8" t="s">
        <v>717</v>
      </c>
      <c r="D30" s="90" t="s">
        <v>672</v>
      </c>
      <c r="E30" s="93">
        <v>325.58</v>
      </c>
      <c r="F30" s="92">
        <v>0</v>
      </c>
      <c r="G30" s="92">
        <f t="shared" si="0"/>
        <v>325.58</v>
      </c>
      <c r="H30" s="92"/>
    </row>
    <row r="31" s="22" customFormat="1" ht="26" customHeight="1" spans="1:8">
      <c r="A31" s="28">
        <v>28</v>
      </c>
      <c r="B31" s="88" t="s">
        <v>718</v>
      </c>
      <c r="C31" s="8" t="s">
        <v>719</v>
      </c>
      <c r="D31" s="90" t="s">
        <v>663</v>
      </c>
      <c r="E31" s="93">
        <v>654.9</v>
      </c>
      <c r="F31" s="92">
        <v>34.67</v>
      </c>
      <c r="G31" s="92">
        <f t="shared" si="0"/>
        <v>620.23</v>
      </c>
      <c r="H31" s="92"/>
    </row>
    <row r="32" s="22" customFormat="1" ht="26" customHeight="1" spans="1:8">
      <c r="A32" s="28">
        <v>29</v>
      </c>
      <c r="B32" s="88" t="s">
        <v>720</v>
      </c>
      <c r="C32" s="8" t="s">
        <v>721</v>
      </c>
      <c r="D32" s="90" t="s">
        <v>722</v>
      </c>
      <c r="E32" s="91">
        <v>978.21</v>
      </c>
      <c r="F32" s="92">
        <v>8.21</v>
      </c>
      <c r="G32" s="92">
        <f t="shared" si="0"/>
        <v>970</v>
      </c>
      <c r="H32" s="92"/>
    </row>
    <row r="33" s="22" customFormat="1" ht="26" customHeight="1" spans="1:8">
      <c r="A33" s="28">
        <v>30</v>
      </c>
      <c r="B33" s="88" t="s">
        <v>723</v>
      </c>
      <c r="C33" s="8" t="s">
        <v>724</v>
      </c>
      <c r="D33" s="90" t="s">
        <v>725</v>
      </c>
      <c r="E33" s="91">
        <v>520</v>
      </c>
      <c r="F33" s="92">
        <v>0</v>
      </c>
      <c r="G33" s="92">
        <f t="shared" si="0"/>
        <v>520</v>
      </c>
      <c r="H33" s="92"/>
    </row>
    <row r="34" s="22" customFormat="1" ht="26" customHeight="1" spans="1:8">
      <c r="A34" s="28">
        <v>31</v>
      </c>
      <c r="B34" s="88" t="s">
        <v>726</v>
      </c>
      <c r="C34" s="89" t="s">
        <v>727</v>
      </c>
      <c r="D34" s="90" t="s">
        <v>728</v>
      </c>
      <c r="E34" s="91">
        <v>1086</v>
      </c>
      <c r="F34" s="92">
        <v>0</v>
      </c>
      <c r="G34" s="92">
        <f t="shared" si="0"/>
        <v>1086</v>
      </c>
      <c r="H34" s="92">
        <v>1086</v>
      </c>
    </row>
    <row r="35" s="22" customFormat="1" ht="26" customHeight="1" spans="1:8">
      <c r="A35" s="28">
        <v>32</v>
      </c>
      <c r="B35" s="88" t="s">
        <v>729</v>
      </c>
      <c r="C35" s="8" t="s">
        <v>730</v>
      </c>
      <c r="D35" s="90" t="s">
        <v>731</v>
      </c>
      <c r="E35" s="91">
        <v>1100</v>
      </c>
      <c r="F35" s="92">
        <v>0</v>
      </c>
      <c r="G35" s="92">
        <f t="shared" si="0"/>
        <v>1100</v>
      </c>
      <c r="H35" s="92"/>
    </row>
    <row r="36" s="22" customFormat="1" ht="26" customHeight="1" spans="1:8">
      <c r="A36" s="28">
        <v>33</v>
      </c>
      <c r="B36" s="88" t="s">
        <v>732</v>
      </c>
      <c r="C36" s="89" t="s">
        <v>733</v>
      </c>
      <c r="D36" s="90" t="s">
        <v>734</v>
      </c>
      <c r="E36" s="91">
        <v>606.44</v>
      </c>
      <c r="F36" s="92">
        <v>0</v>
      </c>
      <c r="G36" s="92">
        <f t="shared" si="0"/>
        <v>606.44</v>
      </c>
      <c r="H36" s="92">
        <v>606.44</v>
      </c>
    </row>
    <row r="37" s="22" customFormat="1" ht="26" customHeight="1" spans="1:8">
      <c r="A37" s="28">
        <v>34</v>
      </c>
      <c r="B37" s="88" t="s">
        <v>735</v>
      </c>
      <c r="C37" s="8" t="s">
        <v>736</v>
      </c>
      <c r="D37" s="90" t="s">
        <v>737</v>
      </c>
      <c r="E37" s="91">
        <v>1600</v>
      </c>
      <c r="F37" s="92">
        <v>0</v>
      </c>
      <c r="G37" s="92">
        <f t="shared" si="0"/>
        <v>1600</v>
      </c>
      <c r="H37" s="92">
        <v>1600</v>
      </c>
    </row>
    <row r="38" s="22" customFormat="1" ht="26" customHeight="1" spans="1:8">
      <c r="A38" s="28">
        <v>35</v>
      </c>
      <c r="B38" s="88" t="s">
        <v>738</v>
      </c>
      <c r="C38" s="8" t="s">
        <v>739</v>
      </c>
      <c r="D38" s="90" t="s">
        <v>740</v>
      </c>
      <c r="E38" s="91">
        <v>2221.3</v>
      </c>
      <c r="F38" s="92">
        <v>0</v>
      </c>
      <c r="G38" s="92">
        <f t="shared" si="0"/>
        <v>2221.3</v>
      </c>
      <c r="H38" s="92"/>
    </row>
    <row r="39" s="22" customFormat="1" ht="26" customHeight="1" spans="1:8">
      <c r="A39" s="28">
        <v>36</v>
      </c>
      <c r="B39" s="88" t="s">
        <v>741</v>
      </c>
      <c r="C39" s="8" t="s">
        <v>742</v>
      </c>
      <c r="D39" s="90" t="s">
        <v>743</v>
      </c>
      <c r="E39" s="91">
        <v>350</v>
      </c>
      <c r="F39" s="92">
        <v>0</v>
      </c>
      <c r="G39" s="92">
        <f t="shared" si="0"/>
        <v>350</v>
      </c>
      <c r="H39" s="92"/>
    </row>
    <row r="40" s="22" customFormat="1" ht="26" customHeight="1" spans="1:8">
      <c r="A40" s="28">
        <v>37</v>
      </c>
      <c r="B40" s="88" t="s">
        <v>741</v>
      </c>
      <c r="C40" s="8" t="s">
        <v>742</v>
      </c>
      <c r="D40" s="90" t="s">
        <v>744</v>
      </c>
      <c r="E40" s="91">
        <v>582</v>
      </c>
      <c r="F40" s="92">
        <v>0</v>
      </c>
      <c r="G40" s="92">
        <f t="shared" si="0"/>
        <v>582</v>
      </c>
      <c r="H40" s="92"/>
    </row>
    <row r="41" s="22" customFormat="1" ht="26" customHeight="1" spans="1:8">
      <c r="A41" s="28">
        <v>38</v>
      </c>
      <c r="B41" s="88" t="s">
        <v>745</v>
      </c>
      <c r="C41" s="89" t="s">
        <v>746</v>
      </c>
      <c r="D41" s="90" t="s">
        <v>747</v>
      </c>
      <c r="E41" s="91">
        <v>1860</v>
      </c>
      <c r="F41" s="92">
        <v>0</v>
      </c>
      <c r="G41" s="92">
        <f t="shared" si="0"/>
        <v>1860</v>
      </c>
      <c r="H41" s="92"/>
    </row>
    <row r="42" s="22" customFormat="1" ht="26" customHeight="1" spans="1:8">
      <c r="A42" s="28">
        <v>39</v>
      </c>
      <c r="B42" s="88" t="s">
        <v>748</v>
      </c>
      <c r="C42" s="8" t="s">
        <v>749</v>
      </c>
      <c r="D42" s="90" t="s">
        <v>705</v>
      </c>
      <c r="E42" s="91">
        <v>1163</v>
      </c>
      <c r="F42" s="92">
        <v>0</v>
      </c>
      <c r="G42" s="92">
        <f t="shared" si="0"/>
        <v>1163</v>
      </c>
      <c r="H42" s="92">
        <v>1163</v>
      </c>
    </row>
    <row r="43" s="22" customFormat="1" ht="26" customHeight="1" spans="1:8">
      <c r="A43" s="28">
        <v>40</v>
      </c>
      <c r="B43" s="88" t="s">
        <v>750</v>
      </c>
      <c r="C43" s="178" t="s">
        <v>751</v>
      </c>
      <c r="D43" s="90" t="s">
        <v>692</v>
      </c>
      <c r="E43" s="91">
        <v>1012.76</v>
      </c>
      <c r="F43" s="92">
        <v>2.05</v>
      </c>
      <c r="G43" s="92">
        <f t="shared" si="0"/>
        <v>1010.71</v>
      </c>
      <c r="H43" s="92">
        <v>1012.18</v>
      </c>
    </row>
    <row r="44" s="22" customFormat="1" ht="26" customHeight="1" spans="1:8">
      <c r="A44" s="28">
        <v>41</v>
      </c>
      <c r="B44" s="88" t="s">
        <v>752</v>
      </c>
      <c r="C44" s="8" t="s">
        <v>753</v>
      </c>
      <c r="D44" s="90" t="s">
        <v>754</v>
      </c>
      <c r="E44" s="91">
        <v>445.08</v>
      </c>
      <c r="F44" s="92">
        <v>68.59</v>
      </c>
      <c r="G44" s="92">
        <f t="shared" si="0"/>
        <v>376.49</v>
      </c>
      <c r="H44" s="92"/>
    </row>
    <row r="45" s="22" customFormat="1" ht="26" customHeight="1" spans="1:8">
      <c r="A45" s="28">
        <v>42</v>
      </c>
      <c r="B45" s="88" t="s">
        <v>752</v>
      </c>
      <c r="C45" s="8" t="s">
        <v>753</v>
      </c>
      <c r="D45" s="90" t="s">
        <v>684</v>
      </c>
      <c r="E45" s="91">
        <v>308.54</v>
      </c>
      <c r="F45" s="92">
        <v>0</v>
      </c>
      <c r="G45" s="92">
        <f t="shared" si="0"/>
        <v>308.54</v>
      </c>
      <c r="H45" s="92"/>
    </row>
    <row r="46" s="22" customFormat="1" ht="26" customHeight="1" spans="1:8">
      <c r="A46" s="28">
        <v>43</v>
      </c>
      <c r="B46" s="88" t="s">
        <v>755</v>
      </c>
      <c r="C46" s="8" t="s">
        <v>756</v>
      </c>
      <c r="D46" s="90" t="s">
        <v>705</v>
      </c>
      <c r="E46" s="91">
        <v>34</v>
      </c>
      <c r="F46" s="92">
        <v>0</v>
      </c>
      <c r="G46" s="92">
        <f t="shared" si="0"/>
        <v>34</v>
      </c>
      <c r="H46" s="92"/>
    </row>
    <row r="47" s="22" customFormat="1" ht="26" customHeight="1" spans="1:8">
      <c r="A47" s="28">
        <v>44</v>
      </c>
      <c r="B47" s="88" t="s">
        <v>757</v>
      </c>
      <c r="C47" s="89" t="s">
        <v>758</v>
      </c>
      <c r="D47" s="90" t="s">
        <v>759</v>
      </c>
      <c r="E47" s="91">
        <v>1215</v>
      </c>
      <c r="F47" s="92">
        <v>0</v>
      </c>
      <c r="G47" s="92">
        <f t="shared" si="0"/>
        <v>1215</v>
      </c>
      <c r="H47" s="92"/>
    </row>
    <row r="48" s="22" customFormat="1" ht="26" customHeight="1" spans="1:8">
      <c r="A48" s="28">
        <v>45</v>
      </c>
      <c r="B48" s="88" t="s">
        <v>760</v>
      </c>
      <c r="C48" s="89" t="s">
        <v>761</v>
      </c>
      <c r="D48" s="90" t="s">
        <v>747</v>
      </c>
      <c r="E48" s="91">
        <v>103.51</v>
      </c>
      <c r="F48" s="92">
        <v>0.51</v>
      </c>
      <c r="G48" s="92">
        <f t="shared" si="0"/>
        <v>103</v>
      </c>
      <c r="H48" s="92"/>
    </row>
    <row r="49" s="22" customFormat="1" ht="26" customHeight="1" spans="1:8">
      <c r="A49" s="28">
        <v>46</v>
      </c>
      <c r="B49" s="88" t="s">
        <v>762</v>
      </c>
      <c r="C49" s="89" t="s">
        <v>763</v>
      </c>
      <c r="D49" s="90" t="s">
        <v>684</v>
      </c>
      <c r="E49" s="91">
        <v>356.62</v>
      </c>
      <c r="F49" s="92">
        <v>0</v>
      </c>
      <c r="G49" s="92">
        <f t="shared" si="0"/>
        <v>356.62</v>
      </c>
      <c r="H49" s="92"/>
    </row>
    <row r="50" s="22" customFormat="1" ht="26" customHeight="1" spans="1:8">
      <c r="A50" s="28">
        <v>47</v>
      </c>
      <c r="B50" s="88" t="s">
        <v>764</v>
      </c>
      <c r="C50" s="89" t="s">
        <v>765</v>
      </c>
      <c r="D50" s="90" t="s">
        <v>766</v>
      </c>
      <c r="E50" s="91">
        <v>541</v>
      </c>
      <c r="F50" s="92">
        <v>0</v>
      </c>
      <c r="G50" s="92">
        <f t="shared" si="0"/>
        <v>541</v>
      </c>
      <c r="H50" s="92"/>
    </row>
    <row r="51" s="22" customFormat="1" ht="26" customHeight="1" spans="1:8">
      <c r="A51" s="28">
        <v>48</v>
      </c>
      <c r="B51" s="88" t="s">
        <v>767</v>
      </c>
      <c r="C51" s="95" t="s">
        <v>768</v>
      </c>
      <c r="D51" s="90" t="s">
        <v>759</v>
      </c>
      <c r="E51" s="91">
        <v>991.74</v>
      </c>
      <c r="F51" s="92">
        <v>27.13</v>
      </c>
      <c r="G51" s="92">
        <f t="shared" si="0"/>
        <v>964.61</v>
      </c>
      <c r="H51" s="92"/>
    </row>
    <row r="52" s="22" customFormat="1" ht="26" customHeight="1" spans="1:8">
      <c r="A52" s="28">
        <v>49</v>
      </c>
      <c r="B52" s="88" t="s">
        <v>769</v>
      </c>
      <c r="C52" s="8" t="s">
        <v>770</v>
      </c>
      <c r="D52" s="90" t="s">
        <v>663</v>
      </c>
      <c r="E52" s="91">
        <v>511</v>
      </c>
      <c r="F52" s="92">
        <v>0</v>
      </c>
      <c r="G52" s="92">
        <f t="shared" si="0"/>
        <v>511</v>
      </c>
      <c r="H52" s="92"/>
    </row>
    <row r="53" s="22" customFormat="1" ht="26" customHeight="1" spans="1:8">
      <c r="A53" s="28">
        <v>50</v>
      </c>
      <c r="B53" s="88" t="s">
        <v>771</v>
      </c>
      <c r="C53" s="8" t="s">
        <v>772</v>
      </c>
      <c r="D53" s="90" t="s">
        <v>705</v>
      </c>
      <c r="E53" s="91">
        <v>530</v>
      </c>
      <c r="F53" s="92">
        <v>24</v>
      </c>
      <c r="G53" s="92">
        <f t="shared" si="0"/>
        <v>506</v>
      </c>
      <c r="H53" s="92"/>
    </row>
    <row r="54" s="22" customFormat="1" ht="26" customHeight="1" spans="1:8">
      <c r="A54" s="28" t="s">
        <v>166</v>
      </c>
      <c r="B54" s="96"/>
      <c r="C54" s="8"/>
      <c r="D54" s="97"/>
      <c r="E54" s="92">
        <f>SUM(E4:E53)</f>
        <v>27106.55</v>
      </c>
      <c r="F54" s="92">
        <f>SUM(F4:F53)</f>
        <v>288.84</v>
      </c>
      <c r="G54" s="92">
        <f>SUM(G4:G53)</f>
        <v>26817.71</v>
      </c>
      <c r="H54" s="92">
        <f>SUM(H4:H53)</f>
        <v>7776.9</v>
      </c>
    </row>
    <row r="55" ht="26" customHeight="1"/>
  </sheetData>
  <sortState ref="A5:M53">
    <sortCondition ref="A5:A53"/>
  </sortState>
  <mergeCells count="2">
    <mergeCell ref="A2:H2"/>
    <mergeCell ref="A54:D54"/>
  </mergeCells>
  <pageMargins left="0.751388888888889" right="0.751388888888889" top="1" bottom="1" header="0.5" footer="0.5"/>
  <pageSetup paperSize="9" scale="75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5"/>
  <sheetViews>
    <sheetView topLeftCell="B1" workbookViewId="0">
      <selection activeCell="K6" sqref="K6"/>
    </sheetView>
  </sheetViews>
  <sheetFormatPr defaultColWidth="8.725" defaultRowHeight="13.5" outlineLevelCol="7"/>
  <cols>
    <col min="1" max="1" width="7.45833333333333" customWidth="1"/>
    <col min="2" max="2" width="31.6333333333333" style="48" customWidth="1"/>
    <col min="3" max="3" width="26" style="48" customWidth="1"/>
    <col min="4" max="4" width="15.1833333333333" style="48" customWidth="1"/>
    <col min="5" max="5" width="13.3666666666667" style="48" customWidth="1"/>
    <col min="6" max="6" width="10.725" style="48" customWidth="1"/>
    <col min="7" max="7" width="11" style="48" customWidth="1"/>
    <col min="8" max="8" width="12.9083333333333" customWidth="1"/>
  </cols>
  <sheetData>
    <row r="1" customFormat="1" ht="23" customHeight="1" spans="1:7">
      <c r="A1" s="23" t="s">
        <v>773</v>
      </c>
      <c r="B1" s="24"/>
      <c r="C1" s="24"/>
      <c r="D1" s="24"/>
      <c r="E1" s="24"/>
      <c r="F1" s="24"/>
      <c r="G1" s="48"/>
    </row>
    <row r="2" ht="29" customHeight="1" spans="1:8">
      <c r="A2" s="25" t="s">
        <v>774</v>
      </c>
      <c r="B2" s="25"/>
      <c r="C2" s="25"/>
      <c r="D2" s="25"/>
      <c r="E2" s="25"/>
      <c r="F2" s="25"/>
      <c r="G2" s="25"/>
      <c r="H2" s="25"/>
    </row>
    <row r="3" s="22" customFormat="1" ht="27" spans="1:8">
      <c r="A3" s="26" t="s">
        <v>2</v>
      </c>
      <c r="B3" s="8" t="s">
        <v>24</v>
      </c>
      <c r="C3" s="8" t="s">
        <v>25</v>
      </c>
      <c r="D3" s="8" t="s">
        <v>26</v>
      </c>
      <c r="E3" s="27" t="s">
        <v>27</v>
      </c>
      <c r="F3" s="27" t="s">
        <v>5</v>
      </c>
      <c r="G3" s="27" t="s">
        <v>28</v>
      </c>
      <c r="H3" s="28" t="s">
        <v>8</v>
      </c>
    </row>
    <row r="4" ht="24" customHeight="1" spans="1:8">
      <c r="A4" s="29">
        <v>1</v>
      </c>
      <c r="B4" s="61" t="s">
        <v>775</v>
      </c>
      <c r="C4" s="62" t="s">
        <v>776</v>
      </c>
      <c r="D4" s="61" t="s">
        <v>777</v>
      </c>
      <c r="E4" s="63">
        <v>264</v>
      </c>
      <c r="F4" s="45">
        <v>0</v>
      </c>
      <c r="G4" s="45">
        <f>E4-F4</f>
        <v>264</v>
      </c>
      <c r="H4" s="45"/>
    </row>
    <row r="5" ht="24" customHeight="1" spans="1:8">
      <c r="A5" s="29">
        <v>2</v>
      </c>
      <c r="B5" s="61" t="s">
        <v>778</v>
      </c>
      <c r="C5" s="62" t="s">
        <v>779</v>
      </c>
      <c r="D5" s="61" t="s">
        <v>780</v>
      </c>
      <c r="E5" s="63">
        <v>1860</v>
      </c>
      <c r="F5" s="45">
        <v>0</v>
      </c>
      <c r="G5" s="45">
        <f t="shared" ref="G5:G36" si="0">E5-F5</f>
        <v>1860</v>
      </c>
      <c r="H5" s="45"/>
    </row>
    <row r="6" ht="24" customHeight="1" spans="1:8">
      <c r="A6" s="29">
        <v>3</v>
      </c>
      <c r="B6" s="61" t="s">
        <v>781</v>
      </c>
      <c r="C6" s="62" t="s">
        <v>782</v>
      </c>
      <c r="D6" s="61" t="s">
        <v>783</v>
      </c>
      <c r="E6" s="63">
        <v>180.59</v>
      </c>
      <c r="F6" s="45">
        <v>0</v>
      </c>
      <c r="G6" s="45">
        <f t="shared" si="0"/>
        <v>180.59</v>
      </c>
      <c r="H6" s="45"/>
    </row>
    <row r="7" ht="24" customHeight="1" spans="1:8">
      <c r="A7" s="29">
        <v>4</v>
      </c>
      <c r="B7" s="61" t="s">
        <v>784</v>
      </c>
      <c r="C7" s="62" t="s">
        <v>785</v>
      </c>
      <c r="D7" s="61" t="s">
        <v>786</v>
      </c>
      <c r="E7" s="63">
        <v>366.85</v>
      </c>
      <c r="F7" s="45">
        <v>0</v>
      </c>
      <c r="G7" s="45">
        <f t="shared" si="0"/>
        <v>366.85</v>
      </c>
      <c r="H7" s="45"/>
    </row>
    <row r="8" ht="24" customHeight="1" spans="1:8">
      <c r="A8" s="29">
        <v>5</v>
      </c>
      <c r="B8" s="61" t="s">
        <v>787</v>
      </c>
      <c r="C8" s="64" t="s">
        <v>788</v>
      </c>
      <c r="D8" s="61" t="s">
        <v>783</v>
      </c>
      <c r="E8" s="63">
        <v>180.1</v>
      </c>
      <c r="F8" s="45">
        <v>0</v>
      </c>
      <c r="G8" s="45">
        <f t="shared" si="0"/>
        <v>180.1</v>
      </c>
      <c r="H8" s="45"/>
    </row>
    <row r="9" ht="24" customHeight="1" spans="1:8">
      <c r="A9" s="29">
        <v>6</v>
      </c>
      <c r="B9" s="61" t="s">
        <v>789</v>
      </c>
      <c r="C9" s="64" t="s">
        <v>790</v>
      </c>
      <c r="D9" s="61" t="s">
        <v>791</v>
      </c>
      <c r="E9" s="63">
        <v>58.8</v>
      </c>
      <c r="F9" s="45">
        <v>0</v>
      </c>
      <c r="G9" s="45">
        <f t="shared" si="0"/>
        <v>58.8</v>
      </c>
      <c r="H9" s="45"/>
    </row>
    <row r="10" ht="24" customHeight="1" spans="1:8">
      <c r="A10" s="29">
        <v>7</v>
      </c>
      <c r="B10" s="61" t="s">
        <v>792</v>
      </c>
      <c r="C10" s="65" t="s">
        <v>793</v>
      </c>
      <c r="D10" s="61" t="s">
        <v>794</v>
      </c>
      <c r="E10" s="63">
        <v>1</v>
      </c>
      <c r="F10" s="45">
        <v>0</v>
      </c>
      <c r="G10" s="45">
        <f t="shared" si="0"/>
        <v>1</v>
      </c>
      <c r="H10" s="45"/>
    </row>
    <row r="11" ht="24" customHeight="1" spans="1:8">
      <c r="A11" s="29">
        <v>8</v>
      </c>
      <c r="B11" s="61" t="s">
        <v>795</v>
      </c>
      <c r="C11" s="65" t="s">
        <v>796</v>
      </c>
      <c r="D11" s="61" t="s">
        <v>794</v>
      </c>
      <c r="E11" s="63">
        <v>1.93</v>
      </c>
      <c r="F11" s="45">
        <v>0</v>
      </c>
      <c r="G11" s="45">
        <f t="shared" si="0"/>
        <v>1.93</v>
      </c>
      <c r="H11" s="45"/>
    </row>
    <row r="12" ht="24" customHeight="1" spans="1:8">
      <c r="A12" s="29">
        <v>9</v>
      </c>
      <c r="B12" s="61" t="s">
        <v>797</v>
      </c>
      <c r="C12" s="65" t="s">
        <v>798</v>
      </c>
      <c r="D12" s="61" t="s">
        <v>799</v>
      </c>
      <c r="E12" s="63">
        <v>10.5</v>
      </c>
      <c r="F12" s="45">
        <v>0</v>
      </c>
      <c r="G12" s="45">
        <f t="shared" si="0"/>
        <v>10.5</v>
      </c>
      <c r="H12" s="45"/>
    </row>
    <row r="13" ht="24" customHeight="1" spans="1:8">
      <c r="A13" s="29">
        <v>10</v>
      </c>
      <c r="B13" s="61" t="s">
        <v>800</v>
      </c>
      <c r="C13" s="66" t="s">
        <v>801</v>
      </c>
      <c r="D13" s="61" t="s">
        <v>799</v>
      </c>
      <c r="E13" s="63">
        <v>4.9</v>
      </c>
      <c r="F13" s="45">
        <v>0</v>
      </c>
      <c r="G13" s="45">
        <f t="shared" si="0"/>
        <v>4.9</v>
      </c>
      <c r="H13" s="45"/>
    </row>
    <row r="14" ht="24" customHeight="1" spans="1:8">
      <c r="A14" s="29">
        <v>11</v>
      </c>
      <c r="B14" s="61" t="s">
        <v>802</v>
      </c>
      <c r="C14" s="66" t="s">
        <v>803</v>
      </c>
      <c r="D14" s="61" t="s">
        <v>799</v>
      </c>
      <c r="E14" s="63">
        <v>2.5</v>
      </c>
      <c r="F14" s="45">
        <v>0</v>
      </c>
      <c r="G14" s="45">
        <f t="shared" si="0"/>
        <v>2.5</v>
      </c>
      <c r="H14" s="45"/>
    </row>
    <row r="15" ht="24" customHeight="1" spans="1:8">
      <c r="A15" s="29">
        <v>12</v>
      </c>
      <c r="B15" s="61" t="s">
        <v>804</v>
      </c>
      <c r="C15" s="66" t="s">
        <v>805</v>
      </c>
      <c r="D15" s="61" t="s">
        <v>806</v>
      </c>
      <c r="E15" s="63">
        <v>2.5</v>
      </c>
      <c r="F15" s="45">
        <v>0</v>
      </c>
      <c r="G15" s="45">
        <f t="shared" si="0"/>
        <v>2.5</v>
      </c>
      <c r="H15" s="45"/>
    </row>
    <row r="16" ht="24" customHeight="1" spans="1:8">
      <c r="A16" s="29">
        <v>13</v>
      </c>
      <c r="B16" s="61" t="s">
        <v>807</v>
      </c>
      <c r="C16" s="66" t="s">
        <v>801</v>
      </c>
      <c r="D16" s="61" t="s">
        <v>806</v>
      </c>
      <c r="E16" s="63">
        <v>1.1</v>
      </c>
      <c r="F16" s="45">
        <v>0</v>
      </c>
      <c r="G16" s="45">
        <f t="shared" si="0"/>
        <v>1.1</v>
      </c>
      <c r="H16" s="45"/>
    </row>
    <row r="17" ht="24" customHeight="1" spans="1:8">
      <c r="A17" s="29">
        <v>14</v>
      </c>
      <c r="B17" s="61" t="s">
        <v>808</v>
      </c>
      <c r="C17" s="66" t="s">
        <v>793</v>
      </c>
      <c r="D17" s="61" t="s">
        <v>806</v>
      </c>
      <c r="E17" s="63">
        <v>1.1</v>
      </c>
      <c r="F17" s="45">
        <v>0</v>
      </c>
      <c r="G17" s="45">
        <f t="shared" si="0"/>
        <v>1.1</v>
      </c>
      <c r="H17" s="45"/>
    </row>
    <row r="18" ht="24" customHeight="1" spans="1:8">
      <c r="A18" s="29">
        <v>15</v>
      </c>
      <c r="B18" s="61" t="s">
        <v>809</v>
      </c>
      <c r="C18" s="66" t="s">
        <v>798</v>
      </c>
      <c r="D18" s="61" t="s">
        <v>806</v>
      </c>
      <c r="E18" s="63">
        <v>1.3</v>
      </c>
      <c r="F18" s="45">
        <v>0</v>
      </c>
      <c r="G18" s="45">
        <f t="shared" si="0"/>
        <v>1.3</v>
      </c>
      <c r="H18" s="45"/>
    </row>
    <row r="19" ht="24" customHeight="1" spans="1:8">
      <c r="A19" s="29">
        <v>16</v>
      </c>
      <c r="B19" s="61" t="s">
        <v>810</v>
      </c>
      <c r="C19" s="66" t="s">
        <v>811</v>
      </c>
      <c r="D19" s="61" t="s">
        <v>806</v>
      </c>
      <c r="E19" s="63">
        <v>1.5</v>
      </c>
      <c r="F19" s="45">
        <v>0</v>
      </c>
      <c r="G19" s="45">
        <f t="shared" si="0"/>
        <v>1.5</v>
      </c>
      <c r="H19" s="45"/>
    </row>
    <row r="20" ht="24" customHeight="1" spans="1:8">
      <c r="A20" s="29">
        <v>17</v>
      </c>
      <c r="B20" s="61" t="s">
        <v>812</v>
      </c>
      <c r="C20" s="66" t="s">
        <v>813</v>
      </c>
      <c r="D20" s="61" t="s">
        <v>814</v>
      </c>
      <c r="E20" s="63">
        <v>4</v>
      </c>
      <c r="F20" s="45">
        <v>0</v>
      </c>
      <c r="G20" s="45">
        <f t="shared" si="0"/>
        <v>4</v>
      </c>
      <c r="H20" s="45"/>
    </row>
    <row r="21" ht="24" customHeight="1" spans="1:8">
      <c r="A21" s="29">
        <v>18</v>
      </c>
      <c r="B21" s="61" t="s">
        <v>815</v>
      </c>
      <c r="C21" s="66" t="s">
        <v>811</v>
      </c>
      <c r="D21" s="61" t="s">
        <v>814</v>
      </c>
      <c r="E21" s="63">
        <v>2</v>
      </c>
      <c r="F21" s="45">
        <v>0</v>
      </c>
      <c r="G21" s="45">
        <f t="shared" si="0"/>
        <v>2</v>
      </c>
      <c r="H21" s="45"/>
    </row>
    <row r="22" ht="24" customHeight="1" spans="1:8">
      <c r="A22" s="29">
        <v>19</v>
      </c>
      <c r="B22" s="61" t="s">
        <v>816</v>
      </c>
      <c r="C22" s="66" t="s">
        <v>817</v>
      </c>
      <c r="D22" s="61" t="s">
        <v>814</v>
      </c>
      <c r="E22" s="63">
        <v>1.5</v>
      </c>
      <c r="F22" s="45">
        <v>0</v>
      </c>
      <c r="G22" s="45">
        <f t="shared" si="0"/>
        <v>1.5</v>
      </c>
      <c r="H22" s="45"/>
    </row>
    <row r="23" ht="24" customHeight="1" spans="1:8">
      <c r="A23" s="29">
        <v>20</v>
      </c>
      <c r="B23" s="61" t="s">
        <v>818</v>
      </c>
      <c r="C23" s="66" t="s">
        <v>819</v>
      </c>
      <c r="D23" s="61" t="s">
        <v>814</v>
      </c>
      <c r="E23" s="63">
        <v>2</v>
      </c>
      <c r="F23" s="45">
        <v>0</v>
      </c>
      <c r="G23" s="45">
        <f t="shared" si="0"/>
        <v>2</v>
      </c>
      <c r="H23" s="45"/>
    </row>
    <row r="24" ht="24" customHeight="1" spans="1:8">
      <c r="A24" s="29">
        <v>21</v>
      </c>
      <c r="B24" s="61" t="s">
        <v>820</v>
      </c>
      <c r="C24" s="66" t="s">
        <v>821</v>
      </c>
      <c r="D24" s="61" t="s">
        <v>814</v>
      </c>
      <c r="E24" s="63">
        <v>3</v>
      </c>
      <c r="F24" s="45">
        <v>0</v>
      </c>
      <c r="G24" s="45">
        <f t="shared" si="0"/>
        <v>3</v>
      </c>
      <c r="H24" s="45"/>
    </row>
    <row r="25" ht="24" customHeight="1" spans="1:8">
      <c r="A25" s="29">
        <v>22</v>
      </c>
      <c r="B25" s="61" t="s">
        <v>822</v>
      </c>
      <c r="C25" s="66" t="s">
        <v>823</v>
      </c>
      <c r="D25" s="61" t="s">
        <v>814</v>
      </c>
      <c r="E25" s="63">
        <v>3.2</v>
      </c>
      <c r="F25" s="45">
        <v>0</v>
      </c>
      <c r="G25" s="45">
        <f t="shared" si="0"/>
        <v>3.2</v>
      </c>
      <c r="H25" s="45"/>
    </row>
    <row r="26" ht="24" customHeight="1" spans="1:8">
      <c r="A26" s="29">
        <v>23</v>
      </c>
      <c r="B26" s="61" t="s">
        <v>824</v>
      </c>
      <c r="C26" s="66" t="s">
        <v>825</v>
      </c>
      <c r="D26" s="61" t="s">
        <v>814</v>
      </c>
      <c r="E26" s="63">
        <v>3.6</v>
      </c>
      <c r="F26" s="45">
        <v>0</v>
      </c>
      <c r="G26" s="45">
        <f t="shared" si="0"/>
        <v>3.6</v>
      </c>
      <c r="H26" s="45"/>
    </row>
    <row r="27" ht="24" customHeight="1" spans="1:8">
      <c r="A27" s="29">
        <v>24</v>
      </c>
      <c r="B27" s="61" t="s">
        <v>826</v>
      </c>
      <c r="C27" s="66" t="s">
        <v>827</v>
      </c>
      <c r="D27" s="61" t="s">
        <v>828</v>
      </c>
      <c r="E27" s="63">
        <v>2</v>
      </c>
      <c r="F27" s="45">
        <v>0</v>
      </c>
      <c r="G27" s="45">
        <f t="shared" si="0"/>
        <v>2</v>
      </c>
      <c r="H27" s="45"/>
    </row>
    <row r="28" ht="24" customHeight="1" spans="1:8">
      <c r="A28" s="29">
        <v>25</v>
      </c>
      <c r="B28" s="61" t="s">
        <v>829</v>
      </c>
      <c r="C28" s="66" t="s">
        <v>811</v>
      </c>
      <c r="D28" s="61" t="s">
        <v>830</v>
      </c>
      <c r="E28" s="63">
        <v>2</v>
      </c>
      <c r="F28" s="45">
        <v>0</v>
      </c>
      <c r="G28" s="45">
        <f t="shared" si="0"/>
        <v>2</v>
      </c>
      <c r="H28" s="45"/>
    </row>
    <row r="29" ht="24" customHeight="1" spans="1:8">
      <c r="A29" s="29">
        <v>26</v>
      </c>
      <c r="B29" s="61" t="s">
        <v>831</v>
      </c>
      <c r="C29" s="66" t="s">
        <v>832</v>
      </c>
      <c r="D29" s="61" t="s">
        <v>830</v>
      </c>
      <c r="E29" s="63">
        <v>17</v>
      </c>
      <c r="F29" s="45">
        <v>0</v>
      </c>
      <c r="G29" s="45">
        <f t="shared" si="0"/>
        <v>17</v>
      </c>
      <c r="H29" s="45"/>
    </row>
    <row r="30" ht="24" customHeight="1" spans="1:8">
      <c r="A30" s="29">
        <v>27</v>
      </c>
      <c r="B30" s="61" t="s">
        <v>833</v>
      </c>
      <c r="C30" s="66" t="s">
        <v>834</v>
      </c>
      <c r="D30" s="61" t="s">
        <v>835</v>
      </c>
      <c r="E30" s="63">
        <v>3.5</v>
      </c>
      <c r="F30" s="45">
        <v>0</v>
      </c>
      <c r="G30" s="45">
        <f t="shared" si="0"/>
        <v>3.5</v>
      </c>
      <c r="H30" s="45"/>
    </row>
    <row r="31" ht="24" customHeight="1" spans="1:8">
      <c r="A31" s="29">
        <v>28</v>
      </c>
      <c r="B31" s="61" t="s">
        <v>836</v>
      </c>
      <c r="C31" s="66" t="s">
        <v>817</v>
      </c>
      <c r="D31" s="61" t="s">
        <v>837</v>
      </c>
      <c r="E31" s="63">
        <v>3.2</v>
      </c>
      <c r="F31" s="45">
        <v>0</v>
      </c>
      <c r="G31" s="45">
        <f t="shared" si="0"/>
        <v>3.2</v>
      </c>
      <c r="H31" s="45"/>
    </row>
    <row r="32" ht="24" customHeight="1" spans="1:8">
      <c r="A32" s="29">
        <v>29</v>
      </c>
      <c r="B32" s="61" t="s">
        <v>838</v>
      </c>
      <c r="C32" s="66" t="s">
        <v>801</v>
      </c>
      <c r="D32" s="61" t="s">
        <v>835</v>
      </c>
      <c r="E32" s="63">
        <v>1.5</v>
      </c>
      <c r="F32" s="45">
        <v>0</v>
      </c>
      <c r="G32" s="45">
        <f t="shared" si="0"/>
        <v>1.5</v>
      </c>
      <c r="H32" s="45"/>
    </row>
    <row r="33" ht="24" customHeight="1" spans="1:8">
      <c r="A33" s="29">
        <v>30</v>
      </c>
      <c r="B33" s="61" t="s">
        <v>839</v>
      </c>
      <c r="C33" s="66" t="s">
        <v>817</v>
      </c>
      <c r="D33" s="61" t="s">
        <v>837</v>
      </c>
      <c r="E33" s="63">
        <v>2.2</v>
      </c>
      <c r="F33" s="45">
        <v>0</v>
      </c>
      <c r="G33" s="45">
        <f t="shared" si="0"/>
        <v>2.2</v>
      </c>
      <c r="H33" s="45"/>
    </row>
    <row r="34" ht="24" customHeight="1" spans="1:8">
      <c r="A34" s="29">
        <v>31</v>
      </c>
      <c r="B34" s="61" t="s">
        <v>840</v>
      </c>
      <c r="C34" s="66" t="s">
        <v>841</v>
      </c>
      <c r="D34" s="61" t="s">
        <v>837</v>
      </c>
      <c r="E34" s="63">
        <v>2.2</v>
      </c>
      <c r="F34" s="45">
        <v>0</v>
      </c>
      <c r="G34" s="45">
        <f t="shared" si="0"/>
        <v>2.2</v>
      </c>
      <c r="H34" s="45"/>
    </row>
    <row r="35" ht="24" customHeight="1" spans="1:8">
      <c r="A35" s="29">
        <v>32</v>
      </c>
      <c r="B35" s="61" t="s">
        <v>842</v>
      </c>
      <c r="C35" s="66" t="s">
        <v>821</v>
      </c>
      <c r="D35" s="61" t="s">
        <v>837</v>
      </c>
      <c r="E35" s="63">
        <v>1.7</v>
      </c>
      <c r="F35" s="45">
        <v>0</v>
      </c>
      <c r="G35" s="45">
        <f t="shared" si="0"/>
        <v>1.7</v>
      </c>
      <c r="H35" s="45"/>
    </row>
    <row r="36" ht="24" customHeight="1" spans="1:8">
      <c r="A36" s="29">
        <v>33</v>
      </c>
      <c r="B36" s="61" t="s">
        <v>843</v>
      </c>
      <c r="C36" s="66" t="s">
        <v>844</v>
      </c>
      <c r="D36" s="61" t="s">
        <v>837</v>
      </c>
      <c r="E36" s="63">
        <v>3.5</v>
      </c>
      <c r="F36" s="45">
        <v>0</v>
      </c>
      <c r="G36" s="45">
        <f t="shared" si="0"/>
        <v>3.5</v>
      </c>
      <c r="H36" s="45"/>
    </row>
    <row r="37" ht="24" customHeight="1" spans="1:8">
      <c r="A37" s="29">
        <v>34</v>
      </c>
      <c r="B37" s="61" t="s">
        <v>845</v>
      </c>
      <c r="C37" s="66" t="s">
        <v>813</v>
      </c>
      <c r="D37" s="61" t="s">
        <v>846</v>
      </c>
      <c r="E37" s="63">
        <v>2.2</v>
      </c>
      <c r="F37" s="45">
        <v>0</v>
      </c>
      <c r="G37" s="45">
        <f t="shared" ref="G37:G68" si="1">E37-F37</f>
        <v>2.2</v>
      </c>
      <c r="H37" s="45"/>
    </row>
    <row r="38" ht="24" customHeight="1" spans="1:8">
      <c r="A38" s="29">
        <v>35</v>
      </c>
      <c r="B38" s="61" t="s">
        <v>847</v>
      </c>
      <c r="C38" s="66" t="s">
        <v>813</v>
      </c>
      <c r="D38" s="61" t="s">
        <v>846</v>
      </c>
      <c r="E38" s="63">
        <v>0.9</v>
      </c>
      <c r="F38" s="45">
        <v>0</v>
      </c>
      <c r="G38" s="45">
        <f t="shared" si="1"/>
        <v>0.9</v>
      </c>
      <c r="H38" s="45"/>
    </row>
    <row r="39" ht="24" customHeight="1" spans="1:8">
      <c r="A39" s="29">
        <v>36</v>
      </c>
      <c r="B39" s="61" t="s">
        <v>848</v>
      </c>
      <c r="C39" s="66" t="s">
        <v>849</v>
      </c>
      <c r="D39" s="61" t="s">
        <v>846</v>
      </c>
      <c r="E39" s="63">
        <v>2.2</v>
      </c>
      <c r="F39" s="45">
        <v>0</v>
      </c>
      <c r="G39" s="45">
        <f t="shared" si="1"/>
        <v>2.2</v>
      </c>
      <c r="H39" s="45"/>
    </row>
    <row r="40" ht="24" customHeight="1" spans="1:8">
      <c r="A40" s="29">
        <v>37</v>
      </c>
      <c r="B40" s="61" t="s">
        <v>850</v>
      </c>
      <c r="C40" s="66" t="s">
        <v>851</v>
      </c>
      <c r="D40" s="61" t="s">
        <v>846</v>
      </c>
      <c r="E40" s="63">
        <v>3</v>
      </c>
      <c r="F40" s="45">
        <v>0</v>
      </c>
      <c r="G40" s="45">
        <f t="shared" si="1"/>
        <v>3</v>
      </c>
      <c r="H40" s="45"/>
    </row>
    <row r="41" ht="24" customHeight="1" spans="1:8">
      <c r="A41" s="29">
        <v>38</v>
      </c>
      <c r="B41" s="61" t="s">
        <v>852</v>
      </c>
      <c r="C41" s="66" t="s">
        <v>811</v>
      </c>
      <c r="D41" s="61" t="s">
        <v>846</v>
      </c>
      <c r="E41" s="63">
        <v>2.5</v>
      </c>
      <c r="F41" s="45">
        <v>0</v>
      </c>
      <c r="G41" s="45">
        <f t="shared" si="1"/>
        <v>2.5</v>
      </c>
      <c r="H41" s="45"/>
    </row>
    <row r="42" ht="24" customHeight="1" spans="1:8">
      <c r="A42" s="29">
        <v>39</v>
      </c>
      <c r="B42" s="61" t="s">
        <v>853</v>
      </c>
      <c r="C42" s="66" t="s">
        <v>854</v>
      </c>
      <c r="D42" s="61" t="s">
        <v>846</v>
      </c>
      <c r="E42" s="63">
        <v>1.5</v>
      </c>
      <c r="F42" s="45">
        <v>0</v>
      </c>
      <c r="G42" s="45">
        <f t="shared" si="1"/>
        <v>1.5</v>
      </c>
      <c r="H42" s="45"/>
    </row>
    <row r="43" ht="24" customHeight="1" spans="1:8">
      <c r="A43" s="29">
        <v>40</v>
      </c>
      <c r="B43" s="61" t="s">
        <v>855</v>
      </c>
      <c r="C43" s="66" t="s">
        <v>821</v>
      </c>
      <c r="D43" s="61" t="s">
        <v>846</v>
      </c>
      <c r="E43" s="63">
        <v>2</v>
      </c>
      <c r="F43" s="45">
        <v>0</v>
      </c>
      <c r="G43" s="45">
        <f t="shared" si="1"/>
        <v>2</v>
      </c>
      <c r="H43" s="45"/>
    </row>
    <row r="44" ht="24" customHeight="1" spans="1:8">
      <c r="A44" s="29">
        <v>41</v>
      </c>
      <c r="B44" s="61" t="s">
        <v>856</v>
      </c>
      <c r="C44" s="66" t="s">
        <v>834</v>
      </c>
      <c r="D44" s="61" t="s">
        <v>846</v>
      </c>
      <c r="E44" s="63">
        <v>0.5</v>
      </c>
      <c r="F44" s="45">
        <v>0</v>
      </c>
      <c r="G44" s="45">
        <f t="shared" si="1"/>
        <v>0.5</v>
      </c>
      <c r="H44" s="45"/>
    </row>
    <row r="45" ht="24" customHeight="1" spans="1:8">
      <c r="A45" s="29">
        <v>42</v>
      </c>
      <c r="B45" s="61" t="s">
        <v>857</v>
      </c>
      <c r="C45" s="66" t="s">
        <v>858</v>
      </c>
      <c r="D45" s="61" t="s">
        <v>846</v>
      </c>
      <c r="E45" s="63">
        <v>1</v>
      </c>
      <c r="F45" s="45">
        <v>0</v>
      </c>
      <c r="G45" s="45">
        <f t="shared" si="1"/>
        <v>1</v>
      </c>
      <c r="H45" s="45"/>
    </row>
    <row r="46" ht="24" customHeight="1" spans="1:8">
      <c r="A46" s="29">
        <v>43</v>
      </c>
      <c r="B46" s="61" t="s">
        <v>857</v>
      </c>
      <c r="C46" s="66" t="s">
        <v>827</v>
      </c>
      <c r="D46" s="61" t="s">
        <v>846</v>
      </c>
      <c r="E46" s="63">
        <v>1.5</v>
      </c>
      <c r="F46" s="45">
        <v>0</v>
      </c>
      <c r="G46" s="45">
        <f t="shared" si="1"/>
        <v>1.5</v>
      </c>
      <c r="H46" s="45"/>
    </row>
    <row r="47" ht="24" customHeight="1" spans="1:8">
      <c r="A47" s="29">
        <v>44</v>
      </c>
      <c r="B47" s="61" t="s">
        <v>859</v>
      </c>
      <c r="C47" s="66" t="s">
        <v>849</v>
      </c>
      <c r="D47" s="61" t="s">
        <v>860</v>
      </c>
      <c r="E47" s="63">
        <v>1.5</v>
      </c>
      <c r="F47" s="45">
        <v>0</v>
      </c>
      <c r="G47" s="45">
        <f t="shared" si="1"/>
        <v>1.5</v>
      </c>
      <c r="H47" s="45"/>
    </row>
    <row r="48" ht="24" customHeight="1" spans="1:8">
      <c r="A48" s="29">
        <v>45</v>
      </c>
      <c r="B48" s="61" t="s">
        <v>861</v>
      </c>
      <c r="C48" s="66" t="s">
        <v>862</v>
      </c>
      <c r="D48" s="61" t="s">
        <v>860</v>
      </c>
      <c r="E48" s="63">
        <v>1.5</v>
      </c>
      <c r="F48" s="45">
        <v>0</v>
      </c>
      <c r="G48" s="45">
        <f t="shared" si="1"/>
        <v>1.5</v>
      </c>
      <c r="H48" s="45"/>
    </row>
    <row r="49" ht="24" customHeight="1" spans="1:8">
      <c r="A49" s="29">
        <v>46</v>
      </c>
      <c r="B49" s="61" t="s">
        <v>863</v>
      </c>
      <c r="C49" s="66" t="s">
        <v>811</v>
      </c>
      <c r="D49" s="61" t="s">
        <v>860</v>
      </c>
      <c r="E49" s="63">
        <v>1.5</v>
      </c>
      <c r="F49" s="45">
        <v>0</v>
      </c>
      <c r="G49" s="45">
        <f t="shared" si="1"/>
        <v>1.5</v>
      </c>
      <c r="H49" s="45"/>
    </row>
    <row r="50" ht="24" customHeight="1" spans="1:8">
      <c r="A50" s="29">
        <v>47</v>
      </c>
      <c r="B50" s="61" t="s">
        <v>864</v>
      </c>
      <c r="C50" s="66" t="s">
        <v>854</v>
      </c>
      <c r="D50" s="61" t="s">
        <v>860</v>
      </c>
      <c r="E50" s="63">
        <v>2</v>
      </c>
      <c r="F50" s="45">
        <v>0</v>
      </c>
      <c r="G50" s="45">
        <f t="shared" si="1"/>
        <v>2</v>
      </c>
      <c r="H50" s="45"/>
    </row>
    <row r="51" ht="24" customHeight="1" spans="1:8">
      <c r="A51" s="29">
        <v>48</v>
      </c>
      <c r="B51" s="61" t="s">
        <v>865</v>
      </c>
      <c r="C51" s="66" t="s">
        <v>866</v>
      </c>
      <c r="D51" s="61" t="s">
        <v>867</v>
      </c>
      <c r="E51" s="63">
        <v>1.4</v>
      </c>
      <c r="F51" s="45">
        <v>0</v>
      </c>
      <c r="G51" s="45">
        <f t="shared" si="1"/>
        <v>1.4</v>
      </c>
      <c r="H51" s="45"/>
    </row>
    <row r="52" ht="24" customHeight="1" spans="1:8">
      <c r="A52" s="29">
        <v>49</v>
      </c>
      <c r="B52" s="61" t="s">
        <v>868</v>
      </c>
      <c r="C52" s="66" t="s">
        <v>811</v>
      </c>
      <c r="D52" s="61" t="s">
        <v>869</v>
      </c>
      <c r="E52" s="63">
        <v>2.2</v>
      </c>
      <c r="F52" s="45">
        <v>0</v>
      </c>
      <c r="G52" s="45">
        <f t="shared" si="1"/>
        <v>2.2</v>
      </c>
      <c r="H52" s="45"/>
    </row>
    <row r="53" ht="24" customHeight="1" spans="1:8">
      <c r="A53" s="29">
        <v>50</v>
      </c>
      <c r="B53" s="61" t="s">
        <v>870</v>
      </c>
      <c r="C53" s="66" t="s">
        <v>871</v>
      </c>
      <c r="D53" s="61" t="s">
        <v>867</v>
      </c>
      <c r="E53" s="63">
        <v>13.2</v>
      </c>
      <c r="F53" s="45">
        <v>0</v>
      </c>
      <c r="G53" s="45">
        <f t="shared" si="1"/>
        <v>13.2</v>
      </c>
      <c r="H53" s="45"/>
    </row>
    <row r="54" ht="24" customHeight="1" spans="1:8">
      <c r="A54" s="29">
        <v>51</v>
      </c>
      <c r="B54" s="61" t="s">
        <v>872</v>
      </c>
      <c r="C54" s="66" t="s">
        <v>873</v>
      </c>
      <c r="D54" s="61" t="s">
        <v>867</v>
      </c>
      <c r="E54" s="63">
        <v>9.5</v>
      </c>
      <c r="F54" s="45">
        <v>0</v>
      </c>
      <c r="G54" s="45">
        <f t="shared" si="1"/>
        <v>9.5</v>
      </c>
      <c r="H54" s="45"/>
    </row>
    <row r="55" ht="24" customHeight="1" spans="1:8">
      <c r="A55" s="29">
        <v>52</v>
      </c>
      <c r="B55" s="61" t="s">
        <v>874</v>
      </c>
      <c r="C55" s="66" t="s">
        <v>817</v>
      </c>
      <c r="D55" s="61" t="s">
        <v>783</v>
      </c>
      <c r="E55" s="63">
        <v>27</v>
      </c>
      <c r="F55" s="45">
        <v>0</v>
      </c>
      <c r="G55" s="45">
        <f t="shared" si="1"/>
        <v>27</v>
      </c>
      <c r="H55" s="45"/>
    </row>
    <row r="56" ht="24" customHeight="1" spans="1:8">
      <c r="A56" s="29">
        <v>53</v>
      </c>
      <c r="B56" s="61" t="s">
        <v>875</v>
      </c>
      <c r="C56" s="66" t="s">
        <v>817</v>
      </c>
      <c r="D56" s="61" t="s">
        <v>876</v>
      </c>
      <c r="E56" s="63">
        <v>1.5</v>
      </c>
      <c r="F56" s="45">
        <v>0</v>
      </c>
      <c r="G56" s="45">
        <f t="shared" si="1"/>
        <v>1.5</v>
      </c>
      <c r="H56" s="45"/>
    </row>
    <row r="57" ht="24" customHeight="1" spans="1:8">
      <c r="A57" s="29">
        <v>54</v>
      </c>
      <c r="B57" s="61" t="s">
        <v>877</v>
      </c>
      <c r="C57" s="66" t="s">
        <v>834</v>
      </c>
      <c r="D57" s="61" t="s">
        <v>876</v>
      </c>
      <c r="E57" s="63">
        <v>1.5</v>
      </c>
      <c r="F57" s="45">
        <v>0</v>
      </c>
      <c r="G57" s="45">
        <f t="shared" si="1"/>
        <v>1.5</v>
      </c>
      <c r="H57" s="45"/>
    </row>
    <row r="58" ht="24" customHeight="1" spans="1:8">
      <c r="A58" s="29">
        <v>55</v>
      </c>
      <c r="B58" s="61" t="s">
        <v>878</v>
      </c>
      <c r="C58" s="66" t="s">
        <v>801</v>
      </c>
      <c r="D58" s="61" t="s">
        <v>876</v>
      </c>
      <c r="E58" s="63">
        <v>3</v>
      </c>
      <c r="F58" s="45">
        <v>0</v>
      </c>
      <c r="G58" s="45">
        <f t="shared" si="1"/>
        <v>3</v>
      </c>
      <c r="H58" s="45"/>
    </row>
    <row r="59" ht="24" customHeight="1" spans="1:8">
      <c r="A59" s="29">
        <v>56</v>
      </c>
      <c r="B59" s="61" t="s">
        <v>879</v>
      </c>
      <c r="C59" s="66" t="s">
        <v>880</v>
      </c>
      <c r="D59" s="61" t="s">
        <v>881</v>
      </c>
      <c r="E59" s="63">
        <v>3</v>
      </c>
      <c r="F59" s="45">
        <v>0</v>
      </c>
      <c r="G59" s="45">
        <f t="shared" si="1"/>
        <v>3</v>
      </c>
      <c r="H59" s="45"/>
    </row>
    <row r="60" ht="24" customHeight="1" spans="1:8">
      <c r="A60" s="29">
        <v>57</v>
      </c>
      <c r="B60" s="61" t="s">
        <v>882</v>
      </c>
      <c r="C60" s="66" t="s">
        <v>811</v>
      </c>
      <c r="D60" s="61" t="s">
        <v>876</v>
      </c>
      <c r="E60" s="63">
        <v>2.8</v>
      </c>
      <c r="F60" s="45">
        <v>0</v>
      </c>
      <c r="G60" s="45">
        <f t="shared" si="1"/>
        <v>2.8</v>
      </c>
      <c r="H60" s="45"/>
    </row>
    <row r="61" ht="24" customHeight="1" spans="1:8">
      <c r="A61" s="29">
        <v>58</v>
      </c>
      <c r="B61" s="61" t="s">
        <v>883</v>
      </c>
      <c r="C61" s="66" t="s">
        <v>819</v>
      </c>
      <c r="D61" s="61" t="s">
        <v>884</v>
      </c>
      <c r="E61" s="63">
        <v>1.5</v>
      </c>
      <c r="F61" s="45">
        <v>0</v>
      </c>
      <c r="G61" s="45">
        <f t="shared" si="1"/>
        <v>1.5</v>
      </c>
      <c r="H61" s="45"/>
    </row>
    <row r="62" ht="24" customHeight="1" spans="1:8">
      <c r="A62" s="29">
        <v>59</v>
      </c>
      <c r="B62" s="61" t="s">
        <v>885</v>
      </c>
      <c r="C62" s="66" t="s">
        <v>819</v>
      </c>
      <c r="D62" s="61" t="s">
        <v>876</v>
      </c>
      <c r="E62" s="63">
        <v>2.6</v>
      </c>
      <c r="F62" s="45">
        <v>0</v>
      </c>
      <c r="G62" s="45">
        <f t="shared" si="1"/>
        <v>2.6</v>
      </c>
      <c r="H62" s="45"/>
    </row>
    <row r="63" ht="24" customHeight="1" spans="1:8">
      <c r="A63" s="29">
        <v>60</v>
      </c>
      <c r="B63" s="61" t="s">
        <v>886</v>
      </c>
      <c r="C63" s="66" t="s">
        <v>887</v>
      </c>
      <c r="D63" s="61" t="s">
        <v>876</v>
      </c>
      <c r="E63" s="63">
        <v>1.5</v>
      </c>
      <c r="F63" s="45">
        <v>0</v>
      </c>
      <c r="G63" s="45">
        <f t="shared" si="1"/>
        <v>1.5</v>
      </c>
      <c r="H63" s="45"/>
    </row>
    <row r="64" ht="24" customHeight="1" spans="1:8">
      <c r="A64" s="29">
        <v>61</v>
      </c>
      <c r="B64" s="61" t="s">
        <v>888</v>
      </c>
      <c r="C64" s="66" t="s">
        <v>811</v>
      </c>
      <c r="D64" s="61" t="s">
        <v>884</v>
      </c>
      <c r="E64" s="63">
        <v>2</v>
      </c>
      <c r="F64" s="45">
        <v>0</v>
      </c>
      <c r="G64" s="45">
        <f t="shared" si="1"/>
        <v>2</v>
      </c>
      <c r="H64" s="45"/>
    </row>
    <row r="65" ht="24" customHeight="1" spans="1:8">
      <c r="A65" s="29">
        <v>62</v>
      </c>
      <c r="B65" s="61" t="s">
        <v>889</v>
      </c>
      <c r="C65" s="66" t="s">
        <v>851</v>
      </c>
      <c r="D65" s="61" t="s">
        <v>884</v>
      </c>
      <c r="E65" s="63">
        <v>2</v>
      </c>
      <c r="F65" s="45">
        <v>0</v>
      </c>
      <c r="G65" s="45">
        <f t="shared" si="1"/>
        <v>2</v>
      </c>
      <c r="H65" s="45"/>
    </row>
    <row r="66" ht="24" customHeight="1" spans="1:8">
      <c r="A66" s="29">
        <v>63</v>
      </c>
      <c r="B66" s="61" t="s">
        <v>890</v>
      </c>
      <c r="C66" s="66" t="s">
        <v>813</v>
      </c>
      <c r="D66" s="61" t="s">
        <v>881</v>
      </c>
      <c r="E66" s="63">
        <v>1.5</v>
      </c>
      <c r="F66" s="45">
        <v>0</v>
      </c>
      <c r="G66" s="45">
        <f t="shared" si="1"/>
        <v>1.5</v>
      </c>
      <c r="H66" s="45"/>
    </row>
    <row r="67" ht="24" customHeight="1" spans="1:8">
      <c r="A67" s="29">
        <v>64</v>
      </c>
      <c r="B67" s="61" t="s">
        <v>891</v>
      </c>
      <c r="C67" s="66" t="s">
        <v>821</v>
      </c>
      <c r="D67" s="61" t="s">
        <v>881</v>
      </c>
      <c r="E67" s="63">
        <v>2.5</v>
      </c>
      <c r="F67" s="45">
        <v>0</v>
      </c>
      <c r="G67" s="45">
        <f t="shared" si="1"/>
        <v>2.5</v>
      </c>
      <c r="H67" s="45"/>
    </row>
    <row r="68" ht="24" customHeight="1" spans="1:8">
      <c r="A68" s="29">
        <v>65</v>
      </c>
      <c r="B68" s="61" t="s">
        <v>892</v>
      </c>
      <c r="C68" s="66" t="s">
        <v>893</v>
      </c>
      <c r="D68" s="61" t="s">
        <v>881</v>
      </c>
      <c r="E68" s="63">
        <v>1</v>
      </c>
      <c r="F68" s="45">
        <v>0</v>
      </c>
      <c r="G68" s="45">
        <f t="shared" si="1"/>
        <v>1</v>
      </c>
      <c r="H68" s="45"/>
    </row>
    <row r="69" ht="24" customHeight="1" spans="1:8">
      <c r="A69" s="29">
        <v>66</v>
      </c>
      <c r="B69" s="61" t="s">
        <v>894</v>
      </c>
      <c r="C69" s="66" t="s">
        <v>813</v>
      </c>
      <c r="D69" s="61" t="s">
        <v>828</v>
      </c>
      <c r="E69" s="63">
        <v>2</v>
      </c>
      <c r="F69" s="45">
        <v>0</v>
      </c>
      <c r="G69" s="45">
        <f t="shared" ref="G69:G100" si="2">E69-F69</f>
        <v>2</v>
      </c>
      <c r="H69" s="45"/>
    </row>
    <row r="70" ht="24" customHeight="1" spans="1:8">
      <c r="A70" s="29">
        <v>67</v>
      </c>
      <c r="B70" s="61" t="s">
        <v>895</v>
      </c>
      <c r="C70" s="67" t="s">
        <v>819</v>
      </c>
      <c r="D70" s="61" t="s">
        <v>876</v>
      </c>
      <c r="E70" s="63">
        <v>4</v>
      </c>
      <c r="F70" s="45">
        <v>0</v>
      </c>
      <c r="G70" s="45">
        <f t="shared" si="2"/>
        <v>4</v>
      </c>
      <c r="H70" s="45"/>
    </row>
    <row r="71" ht="24" customHeight="1" spans="1:8">
      <c r="A71" s="29">
        <v>68</v>
      </c>
      <c r="B71" s="61" t="s">
        <v>896</v>
      </c>
      <c r="C71" s="68" t="s">
        <v>803</v>
      </c>
      <c r="D71" s="61" t="s">
        <v>876</v>
      </c>
      <c r="E71" s="63">
        <v>1.5</v>
      </c>
      <c r="F71" s="45">
        <v>0</v>
      </c>
      <c r="G71" s="45">
        <f t="shared" si="2"/>
        <v>1.5</v>
      </c>
      <c r="H71" s="45"/>
    </row>
    <row r="72" ht="24" customHeight="1" spans="1:8">
      <c r="A72" s="29">
        <v>69</v>
      </c>
      <c r="B72" s="61" t="s">
        <v>897</v>
      </c>
      <c r="C72" s="69" t="s">
        <v>813</v>
      </c>
      <c r="D72" s="61" t="s">
        <v>898</v>
      </c>
      <c r="E72" s="63">
        <v>75</v>
      </c>
      <c r="F72" s="45">
        <v>0</v>
      </c>
      <c r="G72" s="45">
        <f t="shared" si="2"/>
        <v>75</v>
      </c>
      <c r="H72" s="45"/>
    </row>
    <row r="73" ht="24" customHeight="1" spans="1:8">
      <c r="A73" s="29">
        <v>70</v>
      </c>
      <c r="B73" s="61" t="s">
        <v>899</v>
      </c>
      <c r="C73" s="70" t="s">
        <v>811</v>
      </c>
      <c r="D73" s="61" t="s">
        <v>900</v>
      </c>
      <c r="E73" s="63">
        <v>101</v>
      </c>
      <c r="F73" s="45">
        <v>0</v>
      </c>
      <c r="G73" s="45">
        <f t="shared" si="2"/>
        <v>101</v>
      </c>
      <c r="H73" s="45"/>
    </row>
    <row r="74" ht="24" customHeight="1" spans="1:8">
      <c r="A74" s="29">
        <v>71</v>
      </c>
      <c r="B74" s="61" t="s">
        <v>901</v>
      </c>
      <c r="C74" s="71" t="s">
        <v>902</v>
      </c>
      <c r="D74" s="61" t="s">
        <v>903</v>
      </c>
      <c r="E74" s="63">
        <v>10</v>
      </c>
      <c r="F74" s="45">
        <v>0</v>
      </c>
      <c r="G74" s="45">
        <f t="shared" si="2"/>
        <v>10</v>
      </c>
      <c r="H74" s="45"/>
    </row>
    <row r="75" ht="24" customHeight="1" spans="1:8">
      <c r="A75" s="29">
        <v>72</v>
      </c>
      <c r="B75" s="61" t="s">
        <v>904</v>
      </c>
      <c r="C75" s="72" t="s">
        <v>825</v>
      </c>
      <c r="D75" s="61" t="s">
        <v>905</v>
      </c>
      <c r="E75" s="63">
        <v>29</v>
      </c>
      <c r="F75" s="45">
        <v>0</v>
      </c>
      <c r="G75" s="45">
        <f t="shared" si="2"/>
        <v>29</v>
      </c>
      <c r="H75" s="45"/>
    </row>
    <row r="76" ht="24" customHeight="1" spans="1:8">
      <c r="A76" s="29">
        <v>73</v>
      </c>
      <c r="B76" s="61" t="s">
        <v>906</v>
      </c>
      <c r="C76" s="70" t="s">
        <v>880</v>
      </c>
      <c r="D76" s="61" t="s">
        <v>907</v>
      </c>
      <c r="E76" s="63">
        <v>3</v>
      </c>
      <c r="F76" s="45">
        <v>0</v>
      </c>
      <c r="G76" s="45">
        <f t="shared" si="2"/>
        <v>3</v>
      </c>
      <c r="H76" s="45"/>
    </row>
    <row r="77" ht="24" customHeight="1" spans="1:8">
      <c r="A77" s="29">
        <v>74</v>
      </c>
      <c r="B77" s="61" t="s">
        <v>908</v>
      </c>
      <c r="C77" s="179" t="s">
        <v>909</v>
      </c>
      <c r="D77" s="61" t="s">
        <v>910</v>
      </c>
      <c r="E77" s="63">
        <v>90</v>
      </c>
      <c r="F77" s="45">
        <v>0</v>
      </c>
      <c r="G77" s="45">
        <f t="shared" si="2"/>
        <v>90</v>
      </c>
      <c r="H77" s="45"/>
    </row>
    <row r="78" ht="24" customHeight="1" spans="1:8">
      <c r="A78" s="29">
        <v>75</v>
      </c>
      <c r="B78" s="61" t="s">
        <v>911</v>
      </c>
      <c r="C78" s="71" t="s">
        <v>912</v>
      </c>
      <c r="D78" s="61" t="s">
        <v>913</v>
      </c>
      <c r="E78" s="63">
        <v>250</v>
      </c>
      <c r="F78" s="45">
        <v>0</v>
      </c>
      <c r="G78" s="45">
        <f t="shared" si="2"/>
        <v>250</v>
      </c>
      <c r="H78" s="45"/>
    </row>
    <row r="79" ht="24" customHeight="1" spans="1:8">
      <c r="A79" s="29">
        <v>76</v>
      </c>
      <c r="B79" s="61" t="s">
        <v>914</v>
      </c>
      <c r="C79" s="70" t="s">
        <v>825</v>
      </c>
      <c r="D79" s="61" t="s">
        <v>905</v>
      </c>
      <c r="E79" s="63">
        <v>9</v>
      </c>
      <c r="F79" s="45">
        <v>0</v>
      </c>
      <c r="G79" s="45">
        <f t="shared" si="2"/>
        <v>9</v>
      </c>
      <c r="H79" s="45"/>
    </row>
    <row r="80" ht="24" customHeight="1" spans="1:8">
      <c r="A80" s="29">
        <v>77</v>
      </c>
      <c r="B80" s="61" t="s">
        <v>915</v>
      </c>
      <c r="C80" s="69" t="s">
        <v>801</v>
      </c>
      <c r="D80" s="61" t="s">
        <v>916</v>
      </c>
      <c r="E80" s="63">
        <v>2.5</v>
      </c>
      <c r="F80" s="45">
        <v>0</v>
      </c>
      <c r="G80" s="45">
        <f t="shared" si="2"/>
        <v>2.5</v>
      </c>
      <c r="H80" s="45"/>
    </row>
    <row r="81" ht="24" customHeight="1" spans="1:8">
      <c r="A81" s="29">
        <v>78</v>
      </c>
      <c r="B81" s="61" t="s">
        <v>917</v>
      </c>
      <c r="C81" s="69" t="s">
        <v>793</v>
      </c>
      <c r="D81" s="61" t="s">
        <v>918</v>
      </c>
      <c r="E81" s="63">
        <v>2.75</v>
      </c>
      <c r="F81" s="45">
        <v>0</v>
      </c>
      <c r="G81" s="45">
        <f t="shared" si="2"/>
        <v>2.75</v>
      </c>
      <c r="H81" s="45"/>
    </row>
    <row r="82" ht="24" customHeight="1" spans="1:8">
      <c r="A82" s="29">
        <v>79</v>
      </c>
      <c r="B82" s="61" t="s">
        <v>919</v>
      </c>
      <c r="C82" s="70" t="s">
        <v>793</v>
      </c>
      <c r="D82" s="61" t="s">
        <v>918</v>
      </c>
      <c r="E82" s="63">
        <v>2</v>
      </c>
      <c r="F82" s="45">
        <v>0</v>
      </c>
      <c r="G82" s="45">
        <f t="shared" si="2"/>
        <v>2</v>
      </c>
      <c r="H82" s="45"/>
    </row>
    <row r="83" ht="24" customHeight="1" spans="1:8">
      <c r="A83" s="29">
        <v>80</v>
      </c>
      <c r="B83" s="61" t="s">
        <v>920</v>
      </c>
      <c r="C83" s="69" t="s">
        <v>798</v>
      </c>
      <c r="D83" s="61" t="s">
        <v>907</v>
      </c>
      <c r="E83" s="63">
        <v>2</v>
      </c>
      <c r="F83" s="45">
        <v>0</v>
      </c>
      <c r="G83" s="45">
        <f t="shared" si="2"/>
        <v>2</v>
      </c>
      <c r="H83" s="45"/>
    </row>
    <row r="84" ht="24" customHeight="1" spans="1:8">
      <c r="A84" s="29">
        <v>81</v>
      </c>
      <c r="B84" s="61" t="s">
        <v>921</v>
      </c>
      <c r="C84" s="73" t="s">
        <v>819</v>
      </c>
      <c r="D84" s="61" t="s">
        <v>916</v>
      </c>
      <c r="E84" s="63">
        <v>2.5</v>
      </c>
      <c r="F84" s="45">
        <v>0</v>
      </c>
      <c r="G84" s="45">
        <f t="shared" si="2"/>
        <v>2.5</v>
      </c>
      <c r="H84" s="45"/>
    </row>
    <row r="85" ht="24" customHeight="1" spans="1:8">
      <c r="A85" s="29">
        <v>82</v>
      </c>
      <c r="B85" s="61" t="s">
        <v>922</v>
      </c>
      <c r="C85" s="73" t="s">
        <v>849</v>
      </c>
      <c r="D85" s="61" t="s">
        <v>916</v>
      </c>
      <c r="E85" s="63">
        <v>2.5</v>
      </c>
      <c r="F85" s="45">
        <v>0</v>
      </c>
      <c r="G85" s="45">
        <f t="shared" si="2"/>
        <v>2.5</v>
      </c>
      <c r="H85" s="45"/>
    </row>
    <row r="86" ht="24" customHeight="1" spans="1:8">
      <c r="A86" s="29">
        <v>83</v>
      </c>
      <c r="B86" s="61" t="s">
        <v>923</v>
      </c>
      <c r="C86" s="62" t="s">
        <v>821</v>
      </c>
      <c r="D86" s="61" t="s">
        <v>924</v>
      </c>
      <c r="E86" s="63">
        <v>40</v>
      </c>
      <c r="F86" s="45">
        <v>0</v>
      </c>
      <c r="G86" s="45">
        <f t="shared" si="2"/>
        <v>40</v>
      </c>
      <c r="H86" s="45"/>
    </row>
    <row r="87" ht="24" customHeight="1" spans="1:8">
      <c r="A87" s="29">
        <v>84</v>
      </c>
      <c r="B87" s="61" t="s">
        <v>925</v>
      </c>
      <c r="C87" s="62" t="s">
        <v>926</v>
      </c>
      <c r="D87" s="61" t="s">
        <v>927</v>
      </c>
      <c r="E87" s="63">
        <v>53.4</v>
      </c>
      <c r="F87" s="45">
        <v>0</v>
      </c>
      <c r="G87" s="45">
        <f t="shared" si="2"/>
        <v>53.4</v>
      </c>
      <c r="H87" s="45"/>
    </row>
    <row r="88" ht="24" customHeight="1" spans="1:8">
      <c r="A88" s="29">
        <v>85</v>
      </c>
      <c r="B88" s="61" t="s">
        <v>928</v>
      </c>
      <c r="C88" s="62" t="s">
        <v>929</v>
      </c>
      <c r="D88" s="61" t="s">
        <v>930</v>
      </c>
      <c r="E88" s="63">
        <v>19.95</v>
      </c>
      <c r="F88" s="45">
        <v>0</v>
      </c>
      <c r="G88" s="45">
        <f t="shared" si="2"/>
        <v>19.95</v>
      </c>
      <c r="H88" s="45"/>
    </row>
    <row r="89" ht="24" customHeight="1" spans="1:8">
      <c r="A89" s="29">
        <v>86</v>
      </c>
      <c r="B89" s="61" t="s">
        <v>931</v>
      </c>
      <c r="C89" s="62" t="s">
        <v>932</v>
      </c>
      <c r="D89" s="61" t="s">
        <v>933</v>
      </c>
      <c r="E89" s="63">
        <v>429.75</v>
      </c>
      <c r="F89" s="45">
        <v>0</v>
      </c>
      <c r="G89" s="45">
        <f t="shared" si="2"/>
        <v>429.75</v>
      </c>
      <c r="H89" s="45"/>
    </row>
    <row r="90" ht="24" customHeight="1" spans="1:8">
      <c r="A90" s="29">
        <v>87</v>
      </c>
      <c r="B90" s="61" t="s">
        <v>934</v>
      </c>
      <c r="C90" s="62" t="s">
        <v>935</v>
      </c>
      <c r="D90" s="61" t="s">
        <v>936</v>
      </c>
      <c r="E90" s="63">
        <v>497.6</v>
      </c>
      <c r="F90" s="45">
        <v>0</v>
      </c>
      <c r="G90" s="45">
        <f t="shared" si="2"/>
        <v>497.6</v>
      </c>
      <c r="H90" s="45"/>
    </row>
    <row r="91" ht="24" customHeight="1" spans="1:8">
      <c r="A91" s="29">
        <v>88</v>
      </c>
      <c r="B91" s="61" t="s">
        <v>126</v>
      </c>
      <c r="C91" s="62" t="s">
        <v>56</v>
      </c>
      <c r="D91" s="61" t="s">
        <v>937</v>
      </c>
      <c r="E91" s="63">
        <v>167.66</v>
      </c>
      <c r="F91" s="45">
        <v>0</v>
      </c>
      <c r="G91" s="45">
        <f t="shared" si="2"/>
        <v>167.66</v>
      </c>
      <c r="H91" s="45"/>
    </row>
    <row r="92" ht="24" customHeight="1" spans="1:8">
      <c r="A92" s="29">
        <v>89</v>
      </c>
      <c r="B92" s="61" t="s">
        <v>938</v>
      </c>
      <c r="C92" s="62" t="s">
        <v>849</v>
      </c>
      <c r="D92" s="61" t="s">
        <v>939</v>
      </c>
      <c r="E92" s="63">
        <v>7</v>
      </c>
      <c r="F92" s="45">
        <v>0</v>
      </c>
      <c r="G92" s="45">
        <f t="shared" si="2"/>
        <v>7</v>
      </c>
      <c r="H92" s="45"/>
    </row>
    <row r="93" ht="24" customHeight="1" spans="1:8">
      <c r="A93" s="29">
        <v>90</v>
      </c>
      <c r="B93" s="61" t="s">
        <v>940</v>
      </c>
      <c r="C93" s="62" t="s">
        <v>813</v>
      </c>
      <c r="D93" s="61" t="s">
        <v>941</v>
      </c>
      <c r="E93" s="63">
        <v>2.29</v>
      </c>
      <c r="F93" s="45">
        <v>0</v>
      </c>
      <c r="G93" s="45">
        <f t="shared" si="2"/>
        <v>2.29</v>
      </c>
      <c r="H93" s="45"/>
    </row>
    <row r="94" ht="24" customHeight="1" spans="1:8">
      <c r="A94" s="29">
        <v>91</v>
      </c>
      <c r="B94" s="61" t="s">
        <v>942</v>
      </c>
      <c r="C94" s="62" t="s">
        <v>866</v>
      </c>
      <c r="D94" s="61" t="s">
        <v>941</v>
      </c>
      <c r="E94" s="63">
        <v>2.58</v>
      </c>
      <c r="F94" s="45">
        <v>0</v>
      </c>
      <c r="G94" s="45">
        <f t="shared" si="2"/>
        <v>2.58</v>
      </c>
      <c r="H94" s="45"/>
    </row>
    <row r="95" ht="24" customHeight="1" spans="1:8">
      <c r="A95" s="29">
        <v>92</v>
      </c>
      <c r="B95" s="61" t="s">
        <v>943</v>
      </c>
      <c r="C95" s="62" t="s">
        <v>819</v>
      </c>
      <c r="D95" s="61" t="s">
        <v>941</v>
      </c>
      <c r="E95" s="63">
        <v>10.15</v>
      </c>
      <c r="F95" s="45">
        <v>0</v>
      </c>
      <c r="G95" s="45">
        <f t="shared" si="2"/>
        <v>10.15</v>
      </c>
      <c r="H95" s="45"/>
    </row>
    <row r="96" ht="24" customHeight="1" spans="1:8">
      <c r="A96" s="29">
        <v>93</v>
      </c>
      <c r="B96" s="61" t="s">
        <v>944</v>
      </c>
      <c r="C96" s="62" t="s">
        <v>945</v>
      </c>
      <c r="D96" s="61" t="s">
        <v>941</v>
      </c>
      <c r="E96" s="63">
        <v>2.58</v>
      </c>
      <c r="F96" s="45">
        <v>0</v>
      </c>
      <c r="G96" s="45">
        <f t="shared" si="2"/>
        <v>2.58</v>
      </c>
      <c r="H96" s="45"/>
    </row>
    <row r="97" ht="24" customHeight="1" spans="1:8">
      <c r="A97" s="29">
        <v>94</v>
      </c>
      <c r="B97" s="61" t="s">
        <v>946</v>
      </c>
      <c r="C97" s="62" t="s">
        <v>827</v>
      </c>
      <c r="D97" s="61" t="s">
        <v>941</v>
      </c>
      <c r="E97" s="63">
        <v>2.25</v>
      </c>
      <c r="F97" s="45">
        <v>0</v>
      </c>
      <c r="G97" s="45">
        <f t="shared" si="2"/>
        <v>2.25</v>
      </c>
      <c r="H97" s="45"/>
    </row>
    <row r="98" ht="24" customHeight="1" spans="1:8">
      <c r="A98" s="29">
        <v>95</v>
      </c>
      <c r="B98" s="61" t="s">
        <v>947</v>
      </c>
      <c r="C98" s="62" t="s">
        <v>945</v>
      </c>
      <c r="D98" s="61" t="s">
        <v>948</v>
      </c>
      <c r="E98" s="63">
        <v>5.49</v>
      </c>
      <c r="F98" s="45">
        <v>0</v>
      </c>
      <c r="G98" s="45">
        <f t="shared" si="2"/>
        <v>5.49</v>
      </c>
      <c r="H98" s="45"/>
    </row>
    <row r="99" ht="24" customHeight="1" spans="1:8">
      <c r="A99" s="29">
        <v>96</v>
      </c>
      <c r="B99" s="61" t="s">
        <v>949</v>
      </c>
      <c r="C99" s="62" t="s">
        <v>801</v>
      </c>
      <c r="D99" s="61" t="s">
        <v>948</v>
      </c>
      <c r="E99" s="63">
        <v>2.19</v>
      </c>
      <c r="F99" s="45">
        <v>0</v>
      </c>
      <c r="G99" s="45">
        <f t="shared" si="2"/>
        <v>2.19</v>
      </c>
      <c r="H99" s="45"/>
    </row>
    <row r="100" ht="24" customHeight="1" spans="1:8">
      <c r="A100" s="29">
        <v>97</v>
      </c>
      <c r="B100" s="61" t="s">
        <v>950</v>
      </c>
      <c r="C100" s="62" t="s">
        <v>951</v>
      </c>
      <c r="D100" s="61" t="s">
        <v>948</v>
      </c>
      <c r="E100" s="63">
        <v>5.02</v>
      </c>
      <c r="F100" s="45">
        <v>0</v>
      </c>
      <c r="G100" s="45">
        <f t="shared" si="2"/>
        <v>5.02</v>
      </c>
      <c r="H100" s="45"/>
    </row>
    <row r="101" ht="24" customHeight="1" spans="1:8">
      <c r="A101" s="29">
        <v>98</v>
      </c>
      <c r="B101" s="61" t="s">
        <v>952</v>
      </c>
      <c r="C101" s="62" t="s">
        <v>817</v>
      </c>
      <c r="D101" s="61" t="s">
        <v>948</v>
      </c>
      <c r="E101" s="63">
        <v>2.25</v>
      </c>
      <c r="F101" s="45">
        <v>0</v>
      </c>
      <c r="G101" s="45">
        <f t="shared" ref="G101:G136" si="3">E101-F101</f>
        <v>2.25</v>
      </c>
      <c r="H101" s="45"/>
    </row>
    <row r="102" ht="24" customHeight="1" spans="1:8">
      <c r="A102" s="29">
        <v>99</v>
      </c>
      <c r="B102" s="61" t="s">
        <v>953</v>
      </c>
      <c r="C102" s="62" t="s">
        <v>851</v>
      </c>
      <c r="D102" s="61" t="s">
        <v>948</v>
      </c>
      <c r="E102" s="63">
        <v>3.42</v>
      </c>
      <c r="F102" s="45">
        <v>0</v>
      </c>
      <c r="G102" s="45">
        <f t="shared" si="3"/>
        <v>3.42</v>
      </c>
      <c r="H102" s="45"/>
    </row>
    <row r="103" ht="24" customHeight="1" spans="1:8">
      <c r="A103" s="29">
        <v>100</v>
      </c>
      <c r="B103" s="61" t="s">
        <v>954</v>
      </c>
      <c r="C103" s="61" t="s">
        <v>834</v>
      </c>
      <c r="D103" s="61" t="s">
        <v>955</v>
      </c>
      <c r="E103" s="63">
        <v>10</v>
      </c>
      <c r="F103" s="45">
        <v>10</v>
      </c>
      <c r="G103" s="45">
        <f t="shared" si="3"/>
        <v>0</v>
      </c>
      <c r="H103" s="45"/>
    </row>
    <row r="104" ht="24" customHeight="1" spans="1:8">
      <c r="A104" s="29">
        <v>101</v>
      </c>
      <c r="B104" s="61" t="s">
        <v>956</v>
      </c>
      <c r="C104" s="74" t="s">
        <v>957</v>
      </c>
      <c r="D104" s="61" t="s">
        <v>958</v>
      </c>
      <c r="E104" s="63">
        <v>849.92</v>
      </c>
      <c r="F104" s="45">
        <v>0</v>
      </c>
      <c r="G104" s="45">
        <f t="shared" si="3"/>
        <v>849.92</v>
      </c>
      <c r="H104" s="45">
        <v>849.92</v>
      </c>
    </row>
    <row r="105" ht="24" customHeight="1" spans="1:8">
      <c r="A105" s="29">
        <v>102</v>
      </c>
      <c r="B105" s="61" t="s">
        <v>959</v>
      </c>
      <c r="C105" s="74" t="s">
        <v>960</v>
      </c>
      <c r="D105" s="61" t="s">
        <v>961</v>
      </c>
      <c r="E105" s="63">
        <v>977.59</v>
      </c>
      <c r="F105" s="45">
        <v>0</v>
      </c>
      <c r="G105" s="45">
        <f t="shared" si="3"/>
        <v>977.59</v>
      </c>
      <c r="H105" s="45">
        <f>346.13+124.55+75.33+194.41</f>
        <v>740.42</v>
      </c>
    </row>
    <row r="106" ht="24" customHeight="1" spans="1:8">
      <c r="A106" s="29">
        <v>103</v>
      </c>
      <c r="B106" s="61" t="s">
        <v>962</v>
      </c>
      <c r="C106" s="75" t="s">
        <v>963</v>
      </c>
      <c r="D106" s="61" t="s">
        <v>964</v>
      </c>
      <c r="E106" s="63">
        <v>21</v>
      </c>
      <c r="F106" s="45">
        <v>0</v>
      </c>
      <c r="G106" s="45">
        <f t="shared" si="3"/>
        <v>21</v>
      </c>
      <c r="H106" s="45"/>
    </row>
    <row r="107" ht="24" customHeight="1" spans="1:8">
      <c r="A107" s="29">
        <v>104</v>
      </c>
      <c r="B107" s="61" t="s">
        <v>965</v>
      </c>
      <c r="C107" s="75" t="s">
        <v>966</v>
      </c>
      <c r="D107" s="61" t="s">
        <v>967</v>
      </c>
      <c r="E107" s="63">
        <v>14.89</v>
      </c>
      <c r="F107" s="45">
        <v>0</v>
      </c>
      <c r="G107" s="45">
        <f t="shared" si="3"/>
        <v>14.89</v>
      </c>
      <c r="H107" s="45"/>
    </row>
    <row r="108" ht="24" customHeight="1" spans="1:8">
      <c r="A108" s="29">
        <v>105</v>
      </c>
      <c r="B108" s="61" t="s">
        <v>968</v>
      </c>
      <c r="C108" s="75" t="s">
        <v>969</v>
      </c>
      <c r="D108" s="61" t="s">
        <v>970</v>
      </c>
      <c r="E108" s="63">
        <v>422.35</v>
      </c>
      <c r="F108" s="45">
        <v>0</v>
      </c>
      <c r="G108" s="45">
        <f t="shared" si="3"/>
        <v>422.35</v>
      </c>
      <c r="H108" s="45"/>
    </row>
    <row r="109" ht="24" customHeight="1" spans="1:8">
      <c r="A109" s="29">
        <v>106</v>
      </c>
      <c r="B109" s="61" t="s">
        <v>971</v>
      </c>
      <c r="C109" s="74" t="s">
        <v>972</v>
      </c>
      <c r="D109" s="61" t="s">
        <v>973</v>
      </c>
      <c r="E109" s="63">
        <v>312.33</v>
      </c>
      <c r="F109" s="45">
        <v>0</v>
      </c>
      <c r="G109" s="45">
        <f t="shared" si="3"/>
        <v>312.33</v>
      </c>
      <c r="H109" s="45">
        <v>312.33</v>
      </c>
    </row>
    <row r="110" ht="24" customHeight="1" spans="1:8">
      <c r="A110" s="29">
        <v>107</v>
      </c>
      <c r="B110" s="61" t="s">
        <v>974</v>
      </c>
      <c r="C110" s="75" t="s">
        <v>975</v>
      </c>
      <c r="D110" s="61" t="s">
        <v>976</v>
      </c>
      <c r="E110" s="76">
        <v>1253.42</v>
      </c>
      <c r="F110" s="45">
        <v>1253.42</v>
      </c>
      <c r="G110" s="45">
        <f t="shared" si="3"/>
        <v>0</v>
      </c>
      <c r="H110" s="45"/>
    </row>
    <row r="111" ht="24" customHeight="1" spans="1:8">
      <c r="A111" s="29">
        <v>108</v>
      </c>
      <c r="B111" s="61" t="s">
        <v>977</v>
      </c>
      <c r="C111" s="75" t="s">
        <v>817</v>
      </c>
      <c r="D111" s="61" t="s">
        <v>978</v>
      </c>
      <c r="E111" s="63">
        <v>82.44</v>
      </c>
      <c r="F111" s="45">
        <v>0</v>
      </c>
      <c r="G111" s="45">
        <f t="shared" si="3"/>
        <v>82.44</v>
      </c>
      <c r="H111" s="45"/>
    </row>
    <row r="112" ht="24" customHeight="1" spans="1:8">
      <c r="A112" s="29">
        <v>109</v>
      </c>
      <c r="B112" s="61" t="s">
        <v>979</v>
      </c>
      <c r="C112" s="66" t="s">
        <v>208</v>
      </c>
      <c r="D112" s="61" t="s">
        <v>980</v>
      </c>
      <c r="E112" s="63">
        <v>179.4</v>
      </c>
      <c r="F112" s="45">
        <v>0</v>
      </c>
      <c r="G112" s="45">
        <f t="shared" si="3"/>
        <v>179.4</v>
      </c>
      <c r="H112" s="45"/>
    </row>
    <row r="113" ht="24.75" customHeight="1" spans="1:8">
      <c r="A113" s="29">
        <v>110</v>
      </c>
      <c r="B113" s="61" t="s">
        <v>981</v>
      </c>
      <c r="C113" s="75" t="s">
        <v>887</v>
      </c>
      <c r="D113" s="61" t="s">
        <v>982</v>
      </c>
      <c r="E113" s="63">
        <v>8.59</v>
      </c>
      <c r="F113" s="45">
        <v>0</v>
      </c>
      <c r="G113" s="45">
        <f t="shared" si="3"/>
        <v>8.59</v>
      </c>
      <c r="H113" s="45"/>
    </row>
    <row r="114" ht="24" customHeight="1" spans="1:8">
      <c r="A114" s="29">
        <v>111</v>
      </c>
      <c r="B114" s="61" t="s">
        <v>983</v>
      </c>
      <c r="C114" s="66" t="s">
        <v>851</v>
      </c>
      <c r="D114" s="61" t="s">
        <v>984</v>
      </c>
      <c r="E114" s="63">
        <v>10.03</v>
      </c>
      <c r="F114" s="45">
        <v>0</v>
      </c>
      <c r="G114" s="45">
        <f t="shared" si="3"/>
        <v>10.03</v>
      </c>
      <c r="H114" s="45"/>
    </row>
    <row r="115" ht="24" customHeight="1" spans="1:8">
      <c r="A115" s="29">
        <v>112</v>
      </c>
      <c r="B115" s="61" t="s">
        <v>985</v>
      </c>
      <c r="C115" s="75" t="s">
        <v>834</v>
      </c>
      <c r="D115" s="61" t="s">
        <v>982</v>
      </c>
      <c r="E115" s="63">
        <v>14.06</v>
      </c>
      <c r="F115" s="45">
        <v>0</v>
      </c>
      <c r="G115" s="45">
        <f t="shared" si="3"/>
        <v>14.06</v>
      </c>
      <c r="H115" s="45"/>
    </row>
    <row r="116" ht="30" customHeight="1" spans="1:8">
      <c r="A116" s="29">
        <v>113</v>
      </c>
      <c r="B116" s="61" t="s">
        <v>986</v>
      </c>
      <c r="C116" s="61" t="s">
        <v>987</v>
      </c>
      <c r="D116" s="61" t="s">
        <v>988</v>
      </c>
      <c r="E116" s="63">
        <v>1410</v>
      </c>
      <c r="F116" s="45">
        <v>0</v>
      </c>
      <c r="G116" s="45">
        <f t="shared" si="3"/>
        <v>1410</v>
      </c>
      <c r="H116" s="45">
        <f>437.98+196.85</f>
        <v>634.83</v>
      </c>
    </row>
    <row r="117" ht="24" customHeight="1" spans="1:8">
      <c r="A117" s="29">
        <v>114</v>
      </c>
      <c r="B117" s="61" t="s">
        <v>989</v>
      </c>
      <c r="C117" s="61" t="s">
        <v>990</v>
      </c>
      <c r="D117" s="61" t="s">
        <v>991</v>
      </c>
      <c r="E117" s="63">
        <v>746.49</v>
      </c>
      <c r="F117" s="77">
        <v>0</v>
      </c>
      <c r="G117" s="77">
        <f t="shared" si="3"/>
        <v>746.49</v>
      </c>
      <c r="H117" s="45">
        <v>746.49</v>
      </c>
    </row>
    <row r="118" ht="24" customHeight="1" spans="1:8">
      <c r="A118" s="29">
        <v>115</v>
      </c>
      <c r="B118" s="61" t="s">
        <v>778</v>
      </c>
      <c r="C118" s="61" t="s">
        <v>779</v>
      </c>
      <c r="D118" s="61" t="s">
        <v>992</v>
      </c>
      <c r="E118" s="63">
        <v>923.51</v>
      </c>
      <c r="F118" s="45">
        <v>0</v>
      </c>
      <c r="G118" s="45">
        <f t="shared" si="3"/>
        <v>923.51</v>
      </c>
      <c r="H118" s="45">
        <v>923.51</v>
      </c>
    </row>
    <row r="119" ht="24" customHeight="1" spans="1:8">
      <c r="A119" s="29">
        <v>116</v>
      </c>
      <c r="B119" s="61" t="s">
        <v>993</v>
      </c>
      <c r="C119" s="61" t="s">
        <v>811</v>
      </c>
      <c r="D119" s="61" t="s">
        <v>994</v>
      </c>
      <c r="E119" s="63">
        <v>237.63</v>
      </c>
      <c r="F119" s="45">
        <v>0</v>
      </c>
      <c r="G119" s="45">
        <f t="shared" si="3"/>
        <v>237.63</v>
      </c>
      <c r="H119" s="45"/>
    </row>
    <row r="120" ht="24" customHeight="1" spans="1:8">
      <c r="A120" s="29">
        <v>117</v>
      </c>
      <c r="B120" s="61" t="s">
        <v>995</v>
      </c>
      <c r="C120" s="61" t="s">
        <v>945</v>
      </c>
      <c r="D120" s="61" t="s">
        <v>996</v>
      </c>
      <c r="E120" s="63">
        <v>45.98</v>
      </c>
      <c r="F120" s="45">
        <v>0</v>
      </c>
      <c r="G120" s="45">
        <f t="shared" si="3"/>
        <v>45.98</v>
      </c>
      <c r="H120" s="45"/>
    </row>
    <row r="121" ht="24" customHeight="1" spans="1:8">
      <c r="A121" s="29">
        <v>118</v>
      </c>
      <c r="B121" s="61" t="s">
        <v>997</v>
      </c>
      <c r="C121" s="61" t="s">
        <v>834</v>
      </c>
      <c r="D121" s="61" t="s">
        <v>998</v>
      </c>
      <c r="E121" s="63">
        <v>17.46</v>
      </c>
      <c r="F121" s="45">
        <v>0</v>
      </c>
      <c r="G121" s="45">
        <f t="shared" si="3"/>
        <v>17.46</v>
      </c>
      <c r="H121" s="45"/>
    </row>
    <row r="122" ht="24" customHeight="1" spans="1:8">
      <c r="A122" s="29">
        <v>119</v>
      </c>
      <c r="B122" s="61" t="s">
        <v>999</v>
      </c>
      <c r="C122" s="61" t="s">
        <v>793</v>
      </c>
      <c r="D122" s="61" t="s">
        <v>1000</v>
      </c>
      <c r="E122" s="63">
        <v>17.13</v>
      </c>
      <c r="F122" s="45">
        <v>0</v>
      </c>
      <c r="G122" s="45">
        <f t="shared" si="3"/>
        <v>17.13</v>
      </c>
      <c r="H122" s="45"/>
    </row>
    <row r="123" ht="24" customHeight="1" spans="1:8">
      <c r="A123" s="29">
        <v>120</v>
      </c>
      <c r="B123" s="61" t="s">
        <v>1001</v>
      </c>
      <c r="C123" s="61" t="s">
        <v>813</v>
      </c>
      <c r="D123" s="61" t="s">
        <v>1002</v>
      </c>
      <c r="E123" s="63">
        <v>120.52</v>
      </c>
      <c r="F123" s="45">
        <v>0</v>
      </c>
      <c r="G123" s="45">
        <f t="shared" si="3"/>
        <v>120.52</v>
      </c>
      <c r="H123" s="45"/>
    </row>
    <row r="124" ht="24" customHeight="1" spans="1:8">
      <c r="A124" s="29">
        <v>121</v>
      </c>
      <c r="B124" s="61" t="s">
        <v>1003</v>
      </c>
      <c r="C124" s="61" t="s">
        <v>272</v>
      </c>
      <c r="D124" s="61" t="s">
        <v>1004</v>
      </c>
      <c r="E124" s="63">
        <v>172.02</v>
      </c>
      <c r="F124" s="45">
        <v>0</v>
      </c>
      <c r="G124" s="45">
        <f t="shared" si="3"/>
        <v>172.02</v>
      </c>
      <c r="H124" s="45"/>
    </row>
    <row r="125" ht="24" customHeight="1" spans="1:8">
      <c r="A125" s="29">
        <v>122</v>
      </c>
      <c r="B125" s="61" t="s">
        <v>1005</v>
      </c>
      <c r="C125" s="61" t="s">
        <v>854</v>
      </c>
      <c r="D125" s="61" t="s">
        <v>1006</v>
      </c>
      <c r="E125" s="63">
        <v>139.32</v>
      </c>
      <c r="F125" s="45">
        <v>0</v>
      </c>
      <c r="G125" s="45">
        <f t="shared" si="3"/>
        <v>139.32</v>
      </c>
      <c r="H125" s="45"/>
    </row>
    <row r="126" ht="24" customHeight="1" spans="1:8">
      <c r="A126" s="29">
        <v>123</v>
      </c>
      <c r="B126" s="61" t="s">
        <v>1007</v>
      </c>
      <c r="C126" s="61" t="s">
        <v>1008</v>
      </c>
      <c r="D126" s="61" t="s">
        <v>1006</v>
      </c>
      <c r="E126" s="63">
        <v>32.63</v>
      </c>
      <c r="F126" s="45">
        <v>0</v>
      </c>
      <c r="G126" s="45">
        <f t="shared" si="3"/>
        <v>32.63</v>
      </c>
      <c r="H126" s="45"/>
    </row>
    <row r="127" ht="24" customHeight="1" spans="1:8">
      <c r="A127" s="29">
        <v>124</v>
      </c>
      <c r="B127" s="61" t="s">
        <v>1009</v>
      </c>
      <c r="C127" s="61" t="s">
        <v>811</v>
      </c>
      <c r="D127" s="61" t="s">
        <v>998</v>
      </c>
      <c r="E127" s="63">
        <v>39.33</v>
      </c>
      <c r="F127" s="45">
        <v>0</v>
      </c>
      <c r="G127" s="45">
        <f t="shared" si="3"/>
        <v>39.33</v>
      </c>
      <c r="H127" s="45"/>
    </row>
    <row r="128" ht="24" customHeight="1" spans="1:8">
      <c r="A128" s="29">
        <v>125</v>
      </c>
      <c r="B128" s="61" t="s">
        <v>1010</v>
      </c>
      <c r="C128" s="78" t="s">
        <v>1011</v>
      </c>
      <c r="D128" s="61" t="s">
        <v>1012</v>
      </c>
      <c r="E128" s="63">
        <v>1577.5</v>
      </c>
      <c r="F128" s="45">
        <v>0</v>
      </c>
      <c r="G128" s="45">
        <f t="shared" si="3"/>
        <v>1577.5</v>
      </c>
      <c r="H128" s="45"/>
    </row>
    <row r="129" ht="24" customHeight="1" spans="1:8">
      <c r="A129" s="29">
        <v>126</v>
      </c>
      <c r="B129" s="61" t="s">
        <v>1013</v>
      </c>
      <c r="C129" s="79" t="s">
        <v>819</v>
      </c>
      <c r="D129" s="61" t="s">
        <v>1014</v>
      </c>
      <c r="E129" s="63">
        <v>0.7</v>
      </c>
      <c r="F129" s="45">
        <v>0</v>
      </c>
      <c r="G129" s="45">
        <f t="shared" si="3"/>
        <v>0.7</v>
      </c>
      <c r="H129" s="45"/>
    </row>
    <row r="130" ht="24" customHeight="1" spans="1:8">
      <c r="A130" s="29">
        <v>127</v>
      </c>
      <c r="B130" s="61" t="s">
        <v>1015</v>
      </c>
      <c r="C130" s="79" t="s">
        <v>1016</v>
      </c>
      <c r="D130" s="61" t="s">
        <v>1014</v>
      </c>
      <c r="E130" s="63">
        <v>2.1</v>
      </c>
      <c r="F130" s="45">
        <v>0</v>
      </c>
      <c r="G130" s="45">
        <f t="shared" si="3"/>
        <v>2.1</v>
      </c>
      <c r="H130" s="45"/>
    </row>
    <row r="131" ht="24" customHeight="1" spans="1:8">
      <c r="A131" s="29">
        <v>128</v>
      </c>
      <c r="B131" s="61" t="s">
        <v>1017</v>
      </c>
      <c r="C131" s="78" t="s">
        <v>793</v>
      </c>
      <c r="D131" s="61" t="s">
        <v>1014</v>
      </c>
      <c r="E131" s="63">
        <v>1.2</v>
      </c>
      <c r="F131" s="45">
        <v>0</v>
      </c>
      <c r="G131" s="45">
        <f t="shared" si="3"/>
        <v>1.2</v>
      </c>
      <c r="H131" s="45"/>
    </row>
    <row r="132" ht="24" customHeight="1" spans="1:8">
      <c r="A132" s="29">
        <v>129</v>
      </c>
      <c r="B132" s="61" t="s">
        <v>1018</v>
      </c>
      <c r="C132" s="80" t="s">
        <v>862</v>
      </c>
      <c r="D132" s="61" t="s">
        <v>1014</v>
      </c>
      <c r="E132" s="63">
        <v>0.7</v>
      </c>
      <c r="F132" s="45">
        <v>0</v>
      </c>
      <c r="G132" s="45">
        <f t="shared" si="3"/>
        <v>0.7</v>
      </c>
      <c r="H132" s="45"/>
    </row>
    <row r="133" ht="24" customHeight="1" spans="1:8">
      <c r="A133" s="29">
        <v>130</v>
      </c>
      <c r="B133" s="61" t="s">
        <v>1019</v>
      </c>
      <c r="C133" s="80" t="s">
        <v>825</v>
      </c>
      <c r="D133" s="61" t="s">
        <v>1014</v>
      </c>
      <c r="E133" s="63">
        <v>0.7</v>
      </c>
      <c r="F133" s="45">
        <v>0</v>
      </c>
      <c r="G133" s="45">
        <f t="shared" si="3"/>
        <v>0.7</v>
      </c>
      <c r="H133" s="45"/>
    </row>
    <row r="134" ht="24" customHeight="1" spans="1:8">
      <c r="A134" s="29">
        <v>131</v>
      </c>
      <c r="B134" s="61" t="s">
        <v>1020</v>
      </c>
      <c r="C134" s="80" t="s">
        <v>793</v>
      </c>
      <c r="D134" s="61" t="s">
        <v>1014</v>
      </c>
      <c r="E134" s="63">
        <v>0.6</v>
      </c>
      <c r="F134" s="45">
        <v>0</v>
      </c>
      <c r="G134" s="45">
        <f t="shared" si="3"/>
        <v>0.6</v>
      </c>
      <c r="H134" s="13"/>
    </row>
    <row r="135" ht="24" customHeight="1" spans="1:8">
      <c r="A135" s="29" t="s">
        <v>166</v>
      </c>
      <c r="B135" s="81"/>
      <c r="C135" s="81"/>
      <c r="D135" s="81"/>
      <c r="E135" s="60">
        <f>SUM(E4:E134)</f>
        <v>14584.14</v>
      </c>
      <c r="F135" s="60">
        <f>SUM(F4:F134)</f>
        <v>1263.42</v>
      </c>
      <c r="G135" s="60">
        <f>SUM(G4:G134)</f>
        <v>13320.72</v>
      </c>
      <c r="H135" s="60">
        <f>SUM(H4:H134)</f>
        <v>4207.5</v>
      </c>
    </row>
  </sheetData>
  <mergeCells count="2">
    <mergeCell ref="A2:H2"/>
    <mergeCell ref="A135:D135"/>
  </mergeCells>
  <dataValidations count="1">
    <dataValidation type="custom" allowBlank="1" showInputMessage="1" promptTitle="必填" prompt="校验规则：清单对本列进行唯一性校验，不允许重复" sqref="C4:C9">
      <formula1>AT4</formula1>
    </dataValidation>
  </dataValidations>
  <pageMargins left="0.751388888888889" right="0.751388888888889" top="1" bottom="1" header="0.5" footer="0.5"/>
  <pageSetup paperSize="9" scale="8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4"/>
  <sheetViews>
    <sheetView workbookViewId="0">
      <selection activeCell="K3" sqref="K3"/>
    </sheetView>
  </sheetViews>
  <sheetFormatPr defaultColWidth="8.725" defaultRowHeight="13.5"/>
  <cols>
    <col min="1" max="1" width="6.725" customWidth="1"/>
    <col min="2" max="2" width="33.1833333333333" style="48" customWidth="1"/>
    <col min="3" max="3" width="21.1833333333333" style="48" customWidth="1"/>
    <col min="4" max="4" width="21.3666666666667" style="48" customWidth="1"/>
    <col min="5" max="5" width="11.9083333333333" style="48" customWidth="1"/>
    <col min="6" max="6" width="9.81666666666667" style="48" customWidth="1"/>
    <col min="7" max="7" width="11.9083333333333" style="48" customWidth="1"/>
    <col min="8" max="8" width="11.725" customWidth="1"/>
    <col min="9" max="9" width="14.4583333333333" hidden="1" customWidth="1"/>
  </cols>
  <sheetData>
    <row r="1" customFormat="1" ht="23" customHeight="1" spans="1:7">
      <c r="A1" s="23" t="s">
        <v>1021</v>
      </c>
      <c r="B1" s="24"/>
      <c r="C1" s="24"/>
      <c r="D1" s="24"/>
      <c r="E1" s="24"/>
      <c r="F1" s="24"/>
      <c r="G1" s="48"/>
    </row>
    <row r="2" ht="35" customHeight="1" spans="1:8">
      <c r="A2" s="25" t="s">
        <v>1022</v>
      </c>
      <c r="B2" s="25"/>
      <c r="C2" s="25"/>
      <c r="D2" s="25"/>
      <c r="E2" s="25"/>
      <c r="F2" s="25"/>
      <c r="G2" s="25"/>
      <c r="H2" s="25"/>
    </row>
    <row r="3" s="22" customFormat="1" ht="27" spans="1:8">
      <c r="A3" s="26" t="s">
        <v>2</v>
      </c>
      <c r="B3" s="8" t="s">
        <v>24</v>
      </c>
      <c r="C3" s="8" t="s">
        <v>25</v>
      </c>
      <c r="D3" s="8" t="s">
        <v>26</v>
      </c>
      <c r="E3" s="27" t="s">
        <v>27</v>
      </c>
      <c r="F3" s="27" t="s">
        <v>5</v>
      </c>
      <c r="G3" s="27" t="s">
        <v>28</v>
      </c>
      <c r="H3" s="28" t="s">
        <v>8</v>
      </c>
    </row>
    <row r="4" ht="25" customHeight="1" spans="1:8">
      <c r="A4" s="29">
        <v>1</v>
      </c>
      <c r="B4" s="49" t="s">
        <v>1023</v>
      </c>
      <c r="C4" s="50" t="s">
        <v>1024</v>
      </c>
      <c r="D4" s="49" t="s">
        <v>1025</v>
      </c>
      <c r="E4" s="51">
        <v>332.6</v>
      </c>
      <c r="F4" s="45">
        <v>0</v>
      </c>
      <c r="G4" s="45">
        <f t="shared" ref="G4:G23" si="0">E4-F4</f>
        <v>332.6</v>
      </c>
      <c r="H4" s="45">
        <f>94.71+155.74</f>
        <v>250.45</v>
      </c>
    </row>
    <row r="5" ht="30" customHeight="1" spans="1:8">
      <c r="A5" s="29">
        <v>2</v>
      </c>
      <c r="B5" s="49" t="s">
        <v>1026</v>
      </c>
      <c r="C5" s="50" t="s">
        <v>1027</v>
      </c>
      <c r="D5" s="49" t="s">
        <v>1025</v>
      </c>
      <c r="E5" s="51">
        <v>142.26</v>
      </c>
      <c r="F5" s="45">
        <v>8.06</v>
      </c>
      <c r="G5" s="45">
        <f t="shared" si="0"/>
        <v>134.2</v>
      </c>
      <c r="H5" s="45"/>
    </row>
    <row r="6" ht="25" customHeight="1" spans="1:8">
      <c r="A6" s="29">
        <v>3</v>
      </c>
      <c r="B6" s="49" t="s">
        <v>1028</v>
      </c>
      <c r="C6" s="50" t="s">
        <v>1029</v>
      </c>
      <c r="D6" s="49" t="s">
        <v>1025</v>
      </c>
      <c r="E6" s="51">
        <v>248</v>
      </c>
      <c r="F6" s="45">
        <v>0</v>
      </c>
      <c r="G6" s="45">
        <f t="shared" si="0"/>
        <v>248</v>
      </c>
      <c r="H6" s="45">
        <v>248</v>
      </c>
    </row>
    <row r="7" ht="25" customHeight="1" spans="1:8">
      <c r="A7" s="29">
        <v>4</v>
      </c>
      <c r="B7" s="49" t="s">
        <v>1030</v>
      </c>
      <c r="C7" s="50" t="s">
        <v>1031</v>
      </c>
      <c r="D7" s="49" t="s">
        <v>1032</v>
      </c>
      <c r="E7" s="51">
        <v>252.8</v>
      </c>
      <c r="F7" s="45">
        <v>0</v>
      </c>
      <c r="G7" s="45">
        <f t="shared" si="0"/>
        <v>252.8</v>
      </c>
      <c r="H7" s="45"/>
    </row>
    <row r="8" ht="25" customHeight="1" spans="1:8">
      <c r="A8" s="29">
        <v>5</v>
      </c>
      <c r="B8" s="49" t="s">
        <v>1033</v>
      </c>
      <c r="C8" s="50" t="s">
        <v>1034</v>
      </c>
      <c r="D8" s="49" t="s">
        <v>1035</v>
      </c>
      <c r="E8" s="51">
        <v>294</v>
      </c>
      <c r="F8" s="45">
        <v>6.39999999999998</v>
      </c>
      <c r="G8" s="45">
        <f t="shared" si="0"/>
        <v>287.6</v>
      </c>
      <c r="H8" s="45"/>
    </row>
    <row r="9" ht="25" customHeight="1" spans="1:8">
      <c r="A9" s="29">
        <v>6</v>
      </c>
      <c r="B9" s="49" t="s">
        <v>1036</v>
      </c>
      <c r="C9" s="50" t="s">
        <v>1037</v>
      </c>
      <c r="D9" s="49" t="s">
        <v>1025</v>
      </c>
      <c r="E9" s="51">
        <v>363</v>
      </c>
      <c r="F9" s="45">
        <v>0</v>
      </c>
      <c r="G9" s="45">
        <f t="shared" si="0"/>
        <v>363</v>
      </c>
      <c r="H9" s="45"/>
    </row>
    <row r="10" ht="25" customHeight="1" spans="1:8">
      <c r="A10" s="29">
        <v>7</v>
      </c>
      <c r="B10" s="49" t="s">
        <v>1038</v>
      </c>
      <c r="C10" s="50" t="s">
        <v>1039</v>
      </c>
      <c r="D10" s="49" t="s">
        <v>1025</v>
      </c>
      <c r="E10" s="51">
        <v>521</v>
      </c>
      <c r="F10" s="45">
        <v>0</v>
      </c>
      <c r="G10" s="45">
        <f t="shared" si="0"/>
        <v>521</v>
      </c>
      <c r="H10" s="45">
        <f>370.41+113.69</f>
        <v>484.1</v>
      </c>
    </row>
    <row r="11" ht="31" customHeight="1" spans="1:8">
      <c r="A11" s="29">
        <v>8</v>
      </c>
      <c r="B11" s="49" t="s">
        <v>1040</v>
      </c>
      <c r="C11" s="50" t="s">
        <v>1041</v>
      </c>
      <c r="D11" s="49" t="s">
        <v>1025</v>
      </c>
      <c r="E11" s="51">
        <v>554.78</v>
      </c>
      <c r="F11" s="45">
        <v>0</v>
      </c>
      <c r="G11" s="45">
        <f t="shared" si="0"/>
        <v>554.78</v>
      </c>
      <c r="H11" s="45">
        <v>543.1</v>
      </c>
    </row>
    <row r="12" ht="25" customHeight="1" spans="1:8">
      <c r="A12" s="29">
        <v>9</v>
      </c>
      <c r="B12" s="49" t="s">
        <v>1042</v>
      </c>
      <c r="C12" s="50" t="s">
        <v>1043</v>
      </c>
      <c r="D12" s="49" t="s">
        <v>1025</v>
      </c>
      <c r="E12" s="51">
        <v>701.5</v>
      </c>
      <c r="F12" s="45">
        <v>36.5</v>
      </c>
      <c r="G12" s="45">
        <f t="shared" si="0"/>
        <v>665</v>
      </c>
      <c r="H12" s="45">
        <v>299.68</v>
      </c>
    </row>
    <row r="13" ht="25" customHeight="1" spans="1:8">
      <c r="A13" s="29">
        <v>10</v>
      </c>
      <c r="B13" s="49" t="s">
        <v>1044</v>
      </c>
      <c r="C13" s="50" t="s">
        <v>1045</v>
      </c>
      <c r="D13" s="49" t="s">
        <v>1046</v>
      </c>
      <c r="E13" s="51">
        <v>149.64</v>
      </c>
      <c r="F13" s="45">
        <v>9.03999999999999</v>
      </c>
      <c r="G13" s="45">
        <f t="shared" si="0"/>
        <v>140.6</v>
      </c>
      <c r="H13" s="45"/>
    </row>
    <row r="14" ht="25" customHeight="1" spans="1:8">
      <c r="A14" s="29">
        <v>11</v>
      </c>
      <c r="B14" s="49" t="s">
        <v>1047</v>
      </c>
      <c r="C14" s="50" t="s">
        <v>1048</v>
      </c>
      <c r="D14" s="49" t="s">
        <v>1046</v>
      </c>
      <c r="E14" s="51">
        <v>58.69</v>
      </c>
      <c r="F14" s="45">
        <v>0</v>
      </c>
      <c r="G14" s="45">
        <f t="shared" si="0"/>
        <v>58.69</v>
      </c>
      <c r="H14" s="45"/>
    </row>
    <row r="15" ht="35" customHeight="1" spans="1:8">
      <c r="A15" s="29">
        <v>12</v>
      </c>
      <c r="B15" s="49" t="s">
        <v>1049</v>
      </c>
      <c r="C15" s="180" t="s">
        <v>1050</v>
      </c>
      <c r="D15" s="49" t="s">
        <v>1051</v>
      </c>
      <c r="E15" s="51">
        <v>148.5</v>
      </c>
      <c r="F15" s="45">
        <v>0</v>
      </c>
      <c r="G15" s="45">
        <f t="shared" si="0"/>
        <v>148.5</v>
      </c>
      <c r="H15" s="45"/>
    </row>
    <row r="16" ht="32" customHeight="1" spans="1:8">
      <c r="A16" s="29">
        <v>13</v>
      </c>
      <c r="B16" s="49" t="s">
        <v>1052</v>
      </c>
      <c r="C16" s="50" t="s">
        <v>1053</v>
      </c>
      <c r="D16" s="49" t="s">
        <v>1054</v>
      </c>
      <c r="E16" s="51">
        <v>830</v>
      </c>
      <c r="F16" s="45">
        <v>0</v>
      </c>
      <c r="G16" s="45">
        <f t="shared" si="0"/>
        <v>830</v>
      </c>
      <c r="H16" s="45"/>
    </row>
    <row r="17" ht="32" customHeight="1" spans="1:8">
      <c r="A17" s="29">
        <v>14</v>
      </c>
      <c r="B17" s="49" t="s">
        <v>1055</v>
      </c>
      <c r="C17" s="180" t="s">
        <v>1056</v>
      </c>
      <c r="D17" s="49" t="s">
        <v>1057</v>
      </c>
      <c r="E17" s="51">
        <v>43</v>
      </c>
      <c r="F17" s="45">
        <v>0</v>
      </c>
      <c r="G17" s="45">
        <f t="shared" si="0"/>
        <v>43</v>
      </c>
      <c r="H17" s="45"/>
    </row>
    <row r="18" ht="25" customHeight="1" spans="1:9">
      <c r="A18" s="29">
        <v>15</v>
      </c>
      <c r="B18" s="49" t="s">
        <v>1058</v>
      </c>
      <c r="C18" s="52" t="s">
        <v>1059</v>
      </c>
      <c r="D18" s="49" t="s">
        <v>1060</v>
      </c>
      <c r="E18" s="51">
        <v>485</v>
      </c>
      <c r="F18" s="45">
        <v>0</v>
      </c>
      <c r="G18" s="45">
        <f t="shared" si="0"/>
        <v>485</v>
      </c>
      <c r="H18" s="45"/>
      <c r="I18" t="s">
        <v>1061</v>
      </c>
    </row>
    <row r="19" ht="25" customHeight="1" spans="1:8">
      <c r="A19" s="29">
        <v>16</v>
      </c>
      <c r="B19" s="49" t="s">
        <v>1062</v>
      </c>
      <c r="C19" s="50" t="s">
        <v>1063</v>
      </c>
      <c r="D19" s="49" t="s">
        <v>1064</v>
      </c>
      <c r="E19" s="51">
        <v>154</v>
      </c>
      <c r="F19" s="45">
        <v>0</v>
      </c>
      <c r="G19" s="45">
        <f t="shared" si="0"/>
        <v>154</v>
      </c>
      <c r="H19" s="45"/>
    </row>
    <row r="20" ht="25" customHeight="1" spans="1:8">
      <c r="A20" s="29">
        <v>17</v>
      </c>
      <c r="B20" s="49" t="s">
        <v>1065</v>
      </c>
      <c r="C20" s="31" t="s">
        <v>1066</v>
      </c>
      <c r="D20" s="49" t="s">
        <v>1067</v>
      </c>
      <c r="E20" s="51">
        <v>360</v>
      </c>
      <c r="F20" s="45">
        <v>0</v>
      </c>
      <c r="G20" s="45">
        <f t="shared" si="0"/>
        <v>360</v>
      </c>
      <c r="H20" s="45"/>
    </row>
    <row r="21" ht="25" customHeight="1" spans="1:8">
      <c r="A21" s="29">
        <v>18</v>
      </c>
      <c r="B21" s="49" t="s">
        <v>1068</v>
      </c>
      <c r="C21" s="52" t="s">
        <v>1069</v>
      </c>
      <c r="D21" s="49" t="s">
        <v>1070</v>
      </c>
      <c r="E21" s="51">
        <v>335</v>
      </c>
      <c r="F21" s="45">
        <v>0</v>
      </c>
      <c r="G21" s="45">
        <f t="shared" si="0"/>
        <v>335</v>
      </c>
      <c r="H21" s="45"/>
    </row>
    <row r="22" ht="25" customHeight="1" spans="1:8">
      <c r="A22" s="29">
        <v>19</v>
      </c>
      <c r="B22" s="49" t="s">
        <v>1071</v>
      </c>
      <c r="C22" s="50" t="s">
        <v>1072</v>
      </c>
      <c r="D22" s="49" t="s">
        <v>1073</v>
      </c>
      <c r="E22" s="51">
        <v>60</v>
      </c>
      <c r="F22" s="45">
        <v>0</v>
      </c>
      <c r="G22" s="45">
        <f t="shared" si="0"/>
        <v>60</v>
      </c>
      <c r="H22" s="45"/>
    </row>
    <row r="23" ht="25" customHeight="1" spans="1:8">
      <c r="A23" s="29">
        <v>20</v>
      </c>
      <c r="B23" s="49" t="s">
        <v>1074</v>
      </c>
      <c r="C23" s="52" t="s">
        <v>1059</v>
      </c>
      <c r="D23" s="49" t="s">
        <v>1075</v>
      </c>
      <c r="E23" s="51">
        <v>360.41</v>
      </c>
      <c r="F23" s="45">
        <v>0</v>
      </c>
      <c r="G23" s="45">
        <f t="shared" si="0"/>
        <v>360.41</v>
      </c>
      <c r="H23" s="45"/>
    </row>
    <row r="24" ht="30" customHeight="1" spans="1:9">
      <c r="A24" s="29">
        <v>21</v>
      </c>
      <c r="B24" s="49" t="s">
        <v>1076</v>
      </c>
      <c r="C24" s="50" t="s">
        <v>1077</v>
      </c>
      <c r="D24" s="49" t="s">
        <v>1078</v>
      </c>
      <c r="E24" s="51">
        <v>130</v>
      </c>
      <c r="F24" s="45">
        <v>0</v>
      </c>
      <c r="G24" s="45">
        <v>130</v>
      </c>
      <c r="H24" s="45"/>
      <c r="I24" t="s">
        <v>1079</v>
      </c>
    </row>
    <row r="25" ht="25" customHeight="1" spans="1:8">
      <c r="A25" s="29">
        <v>22</v>
      </c>
      <c r="B25" s="49" t="s">
        <v>1080</v>
      </c>
      <c r="C25" s="50" t="s">
        <v>1081</v>
      </c>
      <c r="D25" s="49" t="s">
        <v>1082</v>
      </c>
      <c r="E25" s="51">
        <v>165</v>
      </c>
      <c r="F25" s="45">
        <v>0</v>
      </c>
      <c r="G25" s="45">
        <f t="shared" ref="G25:G88" si="1">E25-F25</f>
        <v>165</v>
      </c>
      <c r="H25" s="45"/>
    </row>
    <row r="26" ht="25" customHeight="1" spans="1:8">
      <c r="A26" s="29">
        <v>23</v>
      </c>
      <c r="B26" s="49" t="s">
        <v>1083</v>
      </c>
      <c r="C26" s="50" t="s">
        <v>1084</v>
      </c>
      <c r="D26" s="49" t="s">
        <v>1085</v>
      </c>
      <c r="E26" s="51">
        <v>961</v>
      </c>
      <c r="F26" s="45">
        <v>0</v>
      </c>
      <c r="G26" s="45">
        <f t="shared" si="1"/>
        <v>961</v>
      </c>
      <c r="H26" s="45">
        <f>94.21+67.32+61.55+104.21+74.76+162.19+47.79+36.9+18.64</f>
        <v>667.57</v>
      </c>
    </row>
    <row r="27" ht="25" customHeight="1" spans="1:8">
      <c r="A27" s="29">
        <v>24</v>
      </c>
      <c r="B27" s="49" t="s">
        <v>1086</v>
      </c>
      <c r="C27" s="50" t="s">
        <v>1087</v>
      </c>
      <c r="D27" s="49" t="s">
        <v>1088</v>
      </c>
      <c r="E27" s="51">
        <v>600</v>
      </c>
      <c r="F27" s="45">
        <v>0</v>
      </c>
      <c r="G27" s="45">
        <f t="shared" si="1"/>
        <v>600</v>
      </c>
      <c r="H27" s="45">
        <f>23.8+55.19+45.06+84.8+178.54+189.64</f>
        <v>577.03</v>
      </c>
    </row>
    <row r="28" ht="25" customHeight="1" spans="1:8">
      <c r="A28" s="29">
        <v>25</v>
      </c>
      <c r="B28" s="49" t="s">
        <v>1089</v>
      </c>
      <c r="C28" s="50" t="s">
        <v>1090</v>
      </c>
      <c r="D28" s="49" t="s">
        <v>1091</v>
      </c>
      <c r="E28" s="51">
        <v>81.5</v>
      </c>
      <c r="F28" s="45">
        <v>0</v>
      </c>
      <c r="G28" s="45">
        <f t="shared" si="1"/>
        <v>81.5</v>
      </c>
      <c r="H28" s="45"/>
    </row>
    <row r="29" ht="25" customHeight="1" spans="1:8">
      <c r="A29" s="29">
        <v>26</v>
      </c>
      <c r="B29" s="49" t="s">
        <v>1092</v>
      </c>
      <c r="C29" s="53" t="s">
        <v>1093</v>
      </c>
      <c r="D29" s="49" t="s">
        <v>1094</v>
      </c>
      <c r="E29" s="51">
        <v>33.64</v>
      </c>
      <c r="F29" s="45">
        <v>0</v>
      </c>
      <c r="G29" s="45">
        <f t="shared" si="1"/>
        <v>33.64</v>
      </c>
      <c r="H29" s="45"/>
    </row>
    <row r="30" ht="25" customHeight="1" spans="1:8">
      <c r="A30" s="29">
        <v>27</v>
      </c>
      <c r="B30" s="49" t="s">
        <v>1095</v>
      </c>
      <c r="C30" s="50" t="s">
        <v>1096</v>
      </c>
      <c r="D30" s="49" t="s">
        <v>1097</v>
      </c>
      <c r="E30" s="51">
        <v>33.6</v>
      </c>
      <c r="F30" s="45">
        <v>0</v>
      </c>
      <c r="G30" s="45">
        <f t="shared" si="1"/>
        <v>33.6</v>
      </c>
      <c r="H30" s="45"/>
    </row>
    <row r="31" ht="25" customHeight="1" spans="1:8">
      <c r="A31" s="29">
        <v>28</v>
      </c>
      <c r="B31" s="49" t="s">
        <v>1098</v>
      </c>
      <c r="C31" s="50" t="s">
        <v>969</v>
      </c>
      <c r="D31" s="49" t="s">
        <v>1099</v>
      </c>
      <c r="E31" s="51">
        <v>55</v>
      </c>
      <c r="F31" s="45">
        <v>0</v>
      </c>
      <c r="G31" s="45">
        <f t="shared" si="1"/>
        <v>55</v>
      </c>
      <c r="H31" s="45"/>
    </row>
    <row r="32" ht="25" customHeight="1" spans="1:8">
      <c r="A32" s="29">
        <v>29</v>
      </c>
      <c r="B32" s="49" t="s">
        <v>1100</v>
      </c>
      <c r="C32" s="50" t="s">
        <v>1101</v>
      </c>
      <c r="D32" s="49" t="s">
        <v>1097</v>
      </c>
      <c r="E32" s="51">
        <v>110</v>
      </c>
      <c r="F32" s="45">
        <v>0</v>
      </c>
      <c r="G32" s="45">
        <f t="shared" si="1"/>
        <v>110</v>
      </c>
      <c r="H32" s="45"/>
    </row>
    <row r="33" ht="25" customHeight="1" spans="1:8">
      <c r="A33" s="29">
        <v>30</v>
      </c>
      <c r="B33" s="49" t="s">
        <v>1102</v>
      </c>
      <c r="C33" s="50" t="s">
        <v>1069</v>
      </c>
      <c r="D33" s="49" t="s">
        <v>1103</v>
      </c>
      <c r="E33" s="51">
        <v>1142</v>
      </c>
      <c r="F33" s="45">
        <v>0</v>
      </c>
      <c r="G33" s="45">
        <f t="shared" si="1"/>
        <v>1142</v>
      </c>
      <c r="H33" s="45">
        <f>473.61+116.75+230.3</f>
        <v>820.66</v>
      </c>
    </row>
    <row r="34" ht="25" customHeight="1" spans="1:8">
      <c r="A34" s="29">
        <v>31</v>
      </c>
      <c r="B34" s="49" t="s">
        <v>1104</v>
      </c>
      <c r="C34" s="50" t="s">
        <v>1105</v>
      </c>
      <c r="D34" s="49" t="s">
        <v>1106</v>
      </c>
      <c r="E34" s="51">
        <v>141</v>
      </c>
      <c r="F34" s="45">
        <v>0</v>
      </c>
      <c r="G34" s="45">
        <f t="shared" si="1"/>
        <v>141</v>
      </c>
      <c r="H34" s="45"/>
    </row>
    <row r="35" ht="25" customHeight="1" spans="1:8">
      <c r="A35" s="29">
        <v>32</v>
      </c>
      <c r="B35" s="49" t="s">
        <v>1107</v>
      </c>
      <c r="C35" s="50" t="s">
        <v>1108</v>
      </c>
      <c r="D35" s="49" t="s">
        <v>1109</v>
      </c>
      <c r="E35" s="51">
        <v>157</v>
      </c>
      <c r="F35" s="45">
        <v>0</v>
      </c>
      <c r="G35" s="45">
        <f t="shared" si="1"/>
        <v>157</v>
      </c>
      <c r="H35" s="45"/>
    </row>
    <row r="36" ht="25" customHeight="1" spans="1:8">
      <c r="A36" s="29">
        <v>33</v>
      </c>
      <c r="B36" s="49" t="s">
        <v>1110</v>
      </c>
      <c r="C36" s="50" t="s">
        <v>1105</v>
      </c>
      <c r="D36" s="49" t="s">
        <v>1111</v>
      </c>
      <c r="E36" s="51">
        <v>356</v>
      </c>
      <c r="F36" s="45">
        <v>0</v>
      </c>
      <c r="G36" s="45">
        <f t="shared" si="1"/>
        <v>356</v>
      </c>
      <c r="H36" s="45"/>
    </row>
    <row r="37" ht="25" customHeight="1" spans="1:8">
      <c r="A37" s="29">
        <v>34</v>
      </c>
      <c r="B37" s="49" t="s">
        <v>1112</v>
      </c>
      <c r="C37" s="52" t="s">
        <v>1113</v>
      </c>
      <c r="D37" s="49" t="s">
        <v>1114</v>
      </c>
      <c r="E37" s="51">
        <v>118</v>
      </c>
      <c r="F37" s="45">
        <v>0</v>
      </c>
      <c r="G37" s="45">
        <f t="shared" si="1"/>
        <v>118</v>
      </c>
      <c r="H37" s="45"/>
    </row>
    <row r="38" ht="25" customHeight="1" spans="1:8">
      <c r="A38" s="29">
        <v>35</v>
      </c>
      <c r="B38" s="49" t="s">
        <v>1115</v>
      </c>
      <c r="C38" s="53" t="s">
        <v>1116</v>
      </c>
      <c r="D38" s="49" t="s">
        <v>1117</v>
      </c>
      <c r="E38" s="51">
        <v>390</v>
      </c>
      <c r="F38" s="45">
        <v>0</v>
      </c>
      <c r="G38" s="45">
        <f t="shared" si="1"/>
        <v>390</v>
      </c>
      <c r="H38" s="45"/>
    </row>
    <row r="39" ht="25" customHeight="1" spans="1:8">
      <c r="A39" s="29">
        <v>36</v>
      </c>
      <c r="B39" s="49" t="s">
        <v>1118</v>
      </c>
      <c r="C39" s="50" t="s">
        <v>1034</v>
      </c>
      <c r="D39" s="49" t="s">
        <v>1119</v>
      </c>
      <c r="E39" s="51">
        <v>119</v>
      </c>
      <c r="F39" s="45">
        <v>31</v>
      </c>
      <c r="G39" s="45">
        <f t="shared" si="1"/>
        <v>88</v>
      </c>
      <c r="H39" s="45"/>
    </row>
    <row r="40" ht="25" customHeight="1" spans="1:8">
      <c r="A40" s="29">
        <v>37</v>
      </c>
      <c r="B40" s="49" t="s">
        <v>1120</v>
      </c>
      <c r="C40" s="50" t="s">
        <v>1121</v>
      </c>
      <c r="D40" s="49" t="s">
        <v>1122</v>
      </c>
      <c r="E40" s="51">
        <v>258</v>
      </c>
      <c r="F40" s="45">
        <v>0</v>
      </c>
      <c r="G40" s="45">
        <f t="shared" si="1"/>
        <v>258</v>
      </c>
      <c r="H40" s="45"/>
    </row>
    <row r="41" ht="25" customHeight="1" spans="1:8">
      <c r="A41" s="29">
        <v>38</v>
      </c>
      <c r="B41" s="49" t="s">
        <v>1123</v>
      </c>
      <c r="C41" s="50" t="s">
        <v>1045</v>
      </c>
      <c r="D41" s="49" t="s">
        <v>1124</v>
      </c>
      <c r="E41" s="51">
        <v>83</v>
      </c>
      <c r="F41" s="45">
        <v>0</v>
      </c>
      <c r="G41" s="45">
        <f t="shared" si="1"/>
        <v>83</v>
      </c>
      <c r="H41" s="45"/>
    </row>
    <row r="42" ht="25" customHeight="1" spans="1:8">
      <c r="A42" s="29">
        <v>39</v>
      </c>
      <c r="B42" s="49" t="s">
        <v>1125</v>
      </c>
      <c r="C42" s="50" t="s">
        <v>1126</v>
      </c>
      <c r="D42" s="49" t="s">
        <v>1127</v>
      </c>
      <c r="E42" s="51">
        <v>114</v>
      </c>
      <c r="F42" s="45">
        <v>4</v>
      </c>
      <c r="G42" s="45">
        <f t="shared" si="1"/>
        <v>110</v>
      </c>
      <c r="H42" s="45"/>
    </row>
    <row r="43" ht="25" customHeight="1" spans="1:8">
      <c r="A43" s="29">
        <v>40</v>
      </c>
      <c r="B43" s="49" t="s">
        <v>1128</v>
      </c>
      <c r="C43" s="50" t="s">
        <v>1129</v>
      </c>
      <c r="D43" s="49" t="s">
        <v>1127</v>
      </c>
      <c r="E43" s="51">
        <v>282</v>
      </c>
      <c r="F43" s="45">
        <v>0</v>
      </c>
      <c r="G43" s="45">
        <f t="shared" si="1"/>
        <v>282</v>
      </c>
      <c r="H43" s="45"/>
    </row>
    <row r="44" ht="25" customHeight="1" spans="1:8">
      <c r="A44" s="29">
        <v>41</v>
      </c>
      <c r="B44" s="49" t="s">
        <v>1130</v>
      </c>
      <c r="C44" s="50" t="s">
        <v>1131</v>
      </c>
      <c r="D44" s="49" t="s">
        <v>1132</v>
      </c>
      <c r="E44" s="51">
        <v>186</v>
      </c>
      <c r="F44" s="45">
        <v>0</v>
      </c>
      <c r="G44" s="45">
        <f t="shared" si="1"/>
        <v>186</v>
      </c>
      <c r="H44" s="45"/>
    </row>
    <row r="45" ht="25" customHeight="1" spans="1:9">
      <c r="A45" s="29">
        <v>42</v>
      </c>
      <c r="B45" s="49" t="s">
        <v>1133</v>
      </c>
      <c r="C45" s="50" t="s">
        <v>1134</v>
      </c>
      <c r="D45" s="49" t="s">
        <v>1135</v>
      </c>
      <c r="E45" s="51">
        <v>98</v>
      </c>
      <c r="F45" s="45">
        <v>0</v>
      </c>
      <c r="G45" s="45">
        <f t="shared" si="1"/>
        <v>98</v>
      </c>
      <c r="H45" s="45"/>
      <c r="I45" t="s">
        <v>1136</v>
      </c>
    </row>
    <row r="46" ht="25" customHeight="1" spans="1:8">
      <c r="A46" s="29">
        <v>43</v>
      </c>
      <c r="B46" s="49" t="s">
        <v>1137</v>
      </c>
      <c r="C46" s="50" t="s">
        <v>1108</v>
      </c>
      <c r="D46" s="49" t="s">
        <v>1138</v>
      </c>
      <c r="E46" s="51">
        <v>410</v>
      </c>
      <c r="F46" s="45">
        <f>162-111</f>
        <v>51</v>
      </c>
      <c r="G46" s="45">
        <f t="shared" si="1"/>
        <v>359</v>
      </c>
      <c r="H46" s="45"/>
    </row>
    <row r="47" ht="25" customHeight="1" spans="1:8">
      <c r="A47" s="29">
        <v>44</v>
      </c>
      <c r="B47" s="49" t="s">
        <v>1139</v>
      </c>
      <c r="C47" s="50" t="s">
        <v>1140</v>
      </c>
      <c r="D47" s="49" t="s">
        <v>1141</v>
      </c>
      <c r="E47" s="51">
        <v>207</v>
      </c>
      <c r="F47" s="45">
        <v>0</v>
      </c>
      <c r="G47" s="45">
        <f t="shared" si="1"/>
        <v>207</v>
      </c>
      <c r="H47" s="45"/>
    </row>
    <row r="48" ht="25" customHeight="1" spans="1:8">
      <c r="A48" s="29">
        <v>45</v>
      </c>
      <c r="B48" s="49" t="s">
        <v>1142</v>
      </c>
      <c r="C48" s="50" t="s">
        <v>1143</v>
      </c>
      <c r="D48" s="49" t="s">
        <v>1144</v>
      </c>
      <c r="E48" s="51">
        <v>287</v>
      </c>
      <c r="F48" s="45">
        <v>0</v>
      </c>
      <c r="G48" s="45">
        <f t="shared" si="1"/>
        <v>287</v>
      </c>
      <c r="H48" s="45"/>
    </row>
    <row r="49" ht="25" customHeight="1" spans="1:8">
      <c r="A49" s="29">
        <v>46</v>
      </c>
      <c r="B49" s="49" t="s">
        <v>1145</v>
      </c>
      <c r="C49" s="50" t="s">
        <v>1146</v>
      </c>
      <c r="D49" s="49" t="s">
        <v>1124</v>
      </c>
      <c r="E49" s="51">
        <v>2</v>
      </c>
      <c r="F49" s="45">
        <v>0</v>
      </c>
      <c r="G49" s="45">
        <f t="shared" si="1"/>
        <v>2</v>
      </c>
      <c r="H49" s="45"/>
    </row>
    <row r="50" ht="25" customHeight="1" spans="1:8">
      <c r="A50" s="29">
        <v>47</v>
      </c>
      <c r="B50" s="49" t="s">
        <v>1147</v>
      </c>
      <c r="C50" s="50" t="s">
        <v>1134</v>
      </c>
      <c r="D50" s="49" t="s">
        <v>1124</v>
      </c>
      <c r="E50" s="51">
        <v>1</v>
      </c>
      <c r="F50" s="45">
        <v>0</v>
      </c>
      <c r="G50" s="45">
        <f t="shared" si="1"/>
        <v>1</v>
      </c>
      <c r="H50" s="45"/>
    </row>
    <row r="51" ht="25" customHeight="1" spans="1:8">
      <c r="A51" s="29">
        <v>48</v>
      </c>
      <c r="B51" s="49" t="s">
        <v>1148</v>
      </c>
      <c r="C51" s="53" t="s">
        <v>1149</v>
      </c>
      <c r="D51" s="49" t="s">
        <v>1150</v>
      </c>
      <c r="E51" s="51">
        <v>1</v>
      </c>
      <c r="F51" s="45">
        <v>0</v>
      </c>
      <c r="G51" s="45">
        <f t="shared" si="1"/>
        <v>1</v>
      </c>
      <c r="H51" s="45"/>
    </row>
    <row r="52" ht="25" customHeight="1" spans="1:8">
      <c r="A52" s="29">
        <v>49</v>
      </c>
      <c r="B52" s="49" t="s">
        <v>1151</v>
      </c>
      <c r="C52" s="53" t="s">
        <v>1152</v>
      </c>
      <c r="D52" s="49" t="s">
        <v>1150</v>
      </c>
      <c r="E52" s="51">
        <v>3</v>
      </c>
      <c r="F52" s="45">
        <v>0</v>
      </c>
      <c r="G52" s="45">
        <f t="shared" si="1"/>
        <v>3</v>
      </c>
      <c r="H52" s="45"/>
    </row>
    <row r="53" ht="25" customHeight="1" spans="1:8">
      <c r="A53" s="29">
        <v>50</v>
      </c>
      <c r="B53" s="49" t="s">
        <v>1153</v>
      </c>
      <c r="C53" s="53" t="s">
        <v>1154</v>
      </c>
      <c r="D53" s="49" t="s">
        <v>1150</v>
      </c>
      <c r="E53" s="51">
        <v>1</v>
      </c>
      <c r="F53" s="45">
        <v>0</v>
      </c>
      <c r="G53" s="45">
        <f t="shared" si="1"/>
        <v>1</v>
      </c>
      <c r="H53" s="45"/>
    </row>
    <row r="54" ht="25" customHeight="1" spans="1:8">
      <c r="A54" s="29">
        <v>51</v>
      </c>
      <c r="B54" s="49" t="s">
        <v>1155</v>
      </c>
      <c r="C54" s="50" t="s">
        <v>1152</v>
      </c>
      <c r="D54" s="49" t="s">
        <v>1135</v>
      </c>
      <c r="E54" s="51">
        <v>1</v>
      </c>
      <c r="F54" s="45">
        <v>0</v>
      </c>
      <c r="G54" s="45">
        <f t="shared" si="1"/>
        <v>1</v>
      </c>
      <c r="H54" s="45"/>
    </row>
    <row r="55" ht="25" customHeight="1" spans="1:8">
      <c r="A55" s="29">
        <v>52</v>
      </c>
      <c r="B55" s="49" t="s">
        <v>1156</v>
      </c>
      <c r="C55" s="50" t="s">
        <v>1157</v>
      </c>
      <c r="D55" s="49" t="s">
        <v>1135</v>
      </c>
      <c r="E55" s="51">
        <v>1</v>
      </c>
      <c r="F55" s="45">
        <v>0</v>
      </c>
      <c r="G55" s="45">
        <f t="shared" si="1"/>
        <v>1</v>
      </c>
      <c r="H55" s="45"/>
    </row>
    <row r="56" ht="25" customHeight="1" spans="1:8">
      <c r="A56" s="29">
        <v>53</v>
      </c>
      <c r="B56" s="49" t="s">
        <v>1158</v>
      </c>
      <c r="C56" s="50" t="s">
        <v>1152</v>
      </c>
      <c r="D56" s="49" t="s">
        <v>1135</v>
      </c>
      <c r="E56" s="51">
        <v>1.2</v>
      </c>
      <c r="F56" s="45">
        <v>0</v>
      </c>
      <c r="G56" s="45">
        <f t="shared" si="1"/>
        <v>1.2</v>
      </c>
      <c r="H56" s="45"/>
    </row>
    <row r="57" ht="25" customHeight="1" spans="1:8">
      <c r="A57" s="29">
        <v>54</v>
      </c>
      <c r="B57" s="49" t="s">
        <v>1159</v>
      </c>
      <c r="C57" s="50" t="s">
        <v>1157</v>
      </c>
      <c r="D57" s="49" t="s">
        <v>1135</v>
      </c>
      <c r="E57" s="51">
        <v>1.4</v>
      </c>
      <c r="F57" s="45">
        <v>0</v>
      </c>
      <c r="G57" s="45">
        <f t="shared" si="1"/>
        <v>1.4</v>
      </c>
      <c r="H57" s="45"/>
    </row>
    <row r="58" ht="25" customHeight="1" spans="1:8">
      <c r="A58" s="29">
        <v>55</v>
      </c>
      <c r="B58" s="49" t="s">
        <v>1160</v>
      </c>
      <c r="C58" s="53" t="s">
        <v>452</v>
      </c>
      <c r="D58" s="49" t="s">
        <v>1135</v>
      </c>
      <c r="E58" s="51">
        <v>1.8</v>
      </c>
      <c r="F58" s="45">
        <v>0</v>
      </c>
      <c r="G58" s="45">
        <f t="shared" si="1"/>
        <v>1.8</v>
      </c>
      <c r="H58" s="45"/>
    </row>
    <row r="59" ht="25" customHeight="1" spans="1:8">
      <c r="A59" s="29">
        <v>56</v>
      </c>
      <c r="B59" s="49" t="s">
        <v>1161</v>
      </c>
      <c r="C59" s="53" t="s">
        <v>1162</v>
      </c>
      <c r="D59" s="49" t="s">
        <v>1135</v>
      </c>
      <c r="E59" s="51">
        <v>1</v>
      </c>
      <c r="F59" s="45">
        <v>0</v>
      </c>
      <c r="G59" s="45">
        <f t="shared" si="1"/>
        <v>1</v>
      </c>
      <c r="H59" s="45"/>
    </row>
    <row r="60" ht="25" customHeight="1" spans="1:8">
      <c r="A60" s="29">
        <v>57</v>
      </c>
      <c r="B60" s="49" t="s">
        <v>1163</v>
      </c>
      <c r="C60" s="53" t="s">
        <v>1149</v>
      </c>
      <c r="D60" s="49" t="s">
        <v>1135</v>
      </c>
      <c r="E60" s="51">
        <v>2</v>
      </c>
      <c r="F60" s="45">
        <v>0</v>
      </c>
      <c r="G60" s="45">
        <f t="shared" si="1"/>
        <v>2</v>
      </c>
      <c r="H60" s="45"/>
    </row>
    <row r="61" ht="25" customHeight="1" spans="1:8">
      <c r="A61" s="29">
        <v>58</v>
      </c>
      <c r="B61" s="49" t="s">
        <v>1164</v>
      </c>
      <c r="C61" s="53" t="s">
        <v>1059</v>
      </c>
      <c r="D61" s="49" t="s">
        <v>1127</v>
      </c>
      <c r="E61" s="51">
        <v>1.6</v>
      </c>
      <c r="F61" s="45">
        <v>0</v>
      </c>
      <c r="G61" s="45">
        <f t="shared" si="1"/>
        <v>1.6</v>
      </c>
      <c r="H61" s="45"/>
    </row>
    <row r="62" ht="25" customHeight="1" spans="1:8">
      <c r="A62" s="29">
        <v>59</v>
      </c>
      <c r="B62" s="49" t="s">
        <v>1165</v>
      </c>
      <c r="C62" s="50" t="s">
        <v>452</v>
      </c>
      <c r="D62" s="49" t="s">
        <v>1127</v>
      </c>
      <c r="E62" s="51">
        <v>1</v>
      </c>
      <c r="F62" s="45">
        <v>0</v>
      </c>
      <c r="G62" s="45">
        <f t="shared" si="1"/>
        <v>1</v>
      </c>
      <c r="H62" s="45"/>
    </row>
    <row r="63" ht="25" customHeight="1" spans="1:8">
      <c r="A63" s="29">
        <v>60</v>
      </c>
      <c r="B63" s="49" t="s">
        <v>1166</v>
      </c>
      <c r="C63" s="53" t="s">
        <v>1059</v>
      </c>
      <c r="D63" s="49" t="s">
        <v>1127</v>
      </c>
      <c r="E63" s="51">
        <v>0.8</v>
      </c>
      <c r="F63" s="45">
        <v>0</v>
      </c>
      <c r="G63" s="45">
        <f t="shared" si="1"/>
        <v>0.8</v>
      </c>
      <c r="H63" s="45"/>
    </row>
    <row r="64" ht="25" customHeight="1" spans="1:8">
      <c r="A64" s="29">
        <v>61</v>
      </c>
      <c r="B64" s="49" t="s">
        <v>1167</v>
      </c>
      <c r="C64" s="50" t="s">
        <v>1101</v>
      </c>
      <c r="D64" s="49" t="s">
        <v>1127</v>
      </c>
      <c r="E64" s="51">
        <v>2</v>
      </c>
      <c r="F64" s="45">
        <v>0</v>
      </c>
      <c r="G64" s="45">
        <f t="shared" si="1"/>
        <v>2</v>
      </c>
      <c r="H64" s="45"/>
    </row>
    <row r="65" ht="25" customHeight="1" spans="1:8">
      <c r="A65" s="29">
        <v>62</v>
      </c>
      <c r="B65" s="49" t="s">
        <v>1168</v>
      </c>
      <c r="C65" s="50" t="s">
        <v>1169</v>
      </c>
      <c r="D65" s="49" t="s">
        <v>1170</v>
      </c>
      <c r="E65" s="51">
        <v>560</v>
      </c>
      <c r="F65" s="45">
        <v>0</v>
      </c>
      <c r="G65" s="45">
        <f t="shared" si="1"/>
        <v>560</v>
      </c>
      <c r="H65" s="45"/>
    </row>
    <row r="66" ht="25" customHeight="1" spans="1:8">
      <c r="A66" s="29">
        <v>63</v>
      </c>
      <c r="B66" s="49" t="s">
        <v>1171</v>
      </c>
      <c r="C66" s="50" t="s">
        <v>1172</v>
      </c>
      <c r="D66" s="49" t="s">
        <v>1170</v>
      </c>
      <c r="E66" s="51">
        <v>296</v>
      </c>
      <c r="F66" s="45">
        <v>0</v>
      </c>
      <c r="G66" s="45">
        <f t="shared" si="1"/>
        <v>296</v>
      </c>
      <c r="H66" s="45"/>
    </row>
    <row r="67" ht="25" customHeight="1" spans="1:8">
      <c r="A67" s="29">
        <v>64</v>
      </c>
      <c r="B67" s="49" t="s">
        <v>1118</v>
      </c>
      <c r="C67" s="50" t="s">
        <v>1034</v>
      </c>
      <c r="D67" s="49" t="s">
        <v>1170</v>
      </c>
      <c r="E67" s="51">
        <v>36</v>
      </c>
      <c r="F67" s="45">
        <v>0</v>
      </c>
      <c r="G67" s="45">
        <f t="shared" si="1"/>
        <v>36</v>
      </c>
      <c r="H67" s="45"/>
    </row>
    <row r="68" ht="25" customHeight="1" spans="1:8">
      <c r="A68" s="29">
        <v>65</v>
      </c>
      <c r="B68" s="49" t="s">
        <v>1173</v>
      </c>
      <c r="C68" s="53" t="s">
        <v>1174</v>
      </c>
      <c r="D68" s="49" t="s">
        <v>1170</v>
      </c>
      <c r="E68" s="51">
        <v>50</v>
      </c>
      <c r="F68" s="45">
        <v>0</v>
      </c>
      <c r="G68" s="45">
        <f t="shared" si="1"/>
        <v>50</v>
      </c>
      <c r="H68" s="45"/>
    </row>
    <row r="69" ht="25" customHeight="1" spans="1:8">
      <c r="A69" s="29">
        <v>66</v>
      </c>
      <c r="B69" s="49" t="s">
        <v>1175</v>
      </c>
      <c r="C69" s="50" t="s">
        <v>1134</v>
      </c>
      <c r="D69" s="49" t="s">
        <v>1170</v>
      </c>
      <c r="E69" s="51">
        <v>19</v>
      </c>
      <c r="F69" s="45">
        <v>0</v>
      </c>
      <c r="G69" s="45">
        <f t="shared" si="1"/>
        <v>19</v>
      </c>
      <c r="H69" s="45"/>
    </row>
    <row r="70" ht="25" customHeight="1" spans="1:8">
      <c r="A70" s="29">
        <v>67</v>
      </c>
      <c r="B70" s="49" t="s">
        <v>1176</v>
      </c>
      <c r="C70" s="50" t="s">
        <v>1045</v>
      </c>
      <c r="D70" s="49" t="s">
        <v>1170</v>
      </c>
      <c r="E70" s="51">
        <v>2.5</v>
      </c>
      <c r="F70" s="45">
        <v>0</v>
      </c>
      <c r="G70" s="45">
        <f t="shared" si="1"/>
        <v>2.5</v>
      </c>
      <c r="H70" s="45"/>
    </row>
    <row r="71" ht="25" customHeight="1" spans="1:8">
      <c r="A71" s="29">
        <v>68</v>
      </c>
      <c r="B71" s="49" t="s">
        <v>1177</v>
      </c>
      <c r="C71" s="50" t="s">
        <v>1178</v>
      </c>
      <c r="D71" s="49" t="s">
        <v>1179</v>
      </c>
      <c r="E71" s="51">
        <v>156</v>
      </c>
      <c r="F71" s="45">
        <v>0</v>
      </c>
      <c r="G71" s="45">
        <f t="shared" si="1"/>
        <v>156</v>
      </c>
      <c r="H71" s="45"/>
    </row>
    <row r="72" ht="25" customHeight="1" spans="1:8">
      <c r="A72" s="29">
        <v>69</v>
      </c>
      <c r="B72" s="49" t="s">
        <v>1180</v>
      </c>
      <c r="C72" s="50" t="s">
        <v>1181</v>
      </c>
      <c r="D72" s="49" t="s">
        <v>1182</v>
      </c>
      <c r="E72" s="51">
        <v>360</v>
      </c>
      <c r="F72" s="45">
        <v>0</v>
      </c>
      <c r="G72" s="45">
        <f t="shared" si="1"/>
        <v>360</v>
      </c>
      <c r="H72" s="45">
        <f>75.58+116.39+95.74</f>
        <v>287.71</v>
      </c>
    </row>
    <row r="73" ht="25" customHeight="1" spans="1:8">
      <c r="A73" s="29">
        <v>70</v>
      </c>
      <c r="B73" s="49" t="s">
        <v>1183</v>
      </c>
      <c r="C73" s="50" t="s">
        <v>1184</v>
      </c>
      <c r="D73" s="49" t="s">
        <v>1185</v>
      </c>
      <c r="E73" s="51">
        <v>77</v>
      </c>
      <c r="F73" s="45">
        <v>0</v>
      </c>
      <c r="G73" s="45">
        <f t="shared" si="1"/>
        <v>77</v>
      </c>
      <c r="H73" s="45"/>
    </row>
    <row r="74" ht="25" customHeight="1" spans="1:8">
      <c r="A74" s="29">
        <v>71</v>
      </c>
      <c r="B74" s="49" t="s">
        <v>1186</v>
      </c>
      <c r="C74" s="52" t="s">
        <v>1187</v>
      </c>
      <c r="D74" s="49" t="s">
        <v>1188</v>
      </c>
      <c r="E74" s="51">
        <v>260</v>
      </c>
      <c r="F74" s="45">
        <v>0</v>
      </c>
      <c r="G74" s="45">
        <f t="shared" si="1"/>
        <v>260</v>
      </c>
      <c r="H74" s="45"/>
    </row>
    <row r="75" ht="25" customHeight="1" spans="1:8">
      <c r="A75" s="29">
        <v>72</v>
      </c>
      <c r="B75" s="49" t="s">
        <v>1189</v>
      </c>
      <c r="C75" s="52" t="s">
        <v>1190</v>
      </c>
      <c r="D75" s="49" t="s">
        <v>1191</v>
      </c>
      <c r="E75" s="51">
        <v>462</v>
      </c>
      <c r="F75" s="45">
        <v>0</v>
      </c>
      <c r="G75" s="45">
        <f t="shared" si="1"/>
        <v>462</v>
      </c>
      <c r="H75" s="45"/>
    </row>
    <row r="76" ht="25" customHeight="1" spans="1:8">
      <c r="A76" s="29">
        <v>73</v>
      </c>
      <c r="B76" s="49" t="s">
        <v>1192</v>
      </c>
      <c r="C76" s="52" t="s">
        <v>1193</v>
      </c>
      <c r="D76" s="49" t="s">
        <v>1194</v>
      </c>
      <c r="E76" s="51">
        <v>60</v>
      </c>
      <c r="F76" s="45">
        <v>0</v>
      </c>
      <c r="G76" s="45">
        <f t="shared" si="1"/>
        <v>60</v>
      </c>
      <c r="H76" s="45"/>
    </row>
    <row r="77" ht="25" customHeight="1" spans="1:8">
      <c r="A77" s="29">
        <v>74</v>
      </c>
      <c r="B77" s="49" t="s">
        <v>1195</v>
      </c>
      <c r="C77" s="52" t="s">
        <v>1196</v>
      </c>
      <c r="D77" s="49" t="s">
        <v>1182</v>
      </c>
      <c r="E77" s="51">
        <v>501</v>
      </c>
      <c r="F77" s="45">
        <v>0</v>
      </c>
      <c r="G77" s="45">
        <f t="shared" si="1"/>
        <v>501</v>
      </c>
      <c r="H77" s="45"/>
    </row>
    <row r="78" ht="25" customHeight="1" spans="1:8">
      <c r="A78" s="29">
        <v>75</v>
      </c>
      <c r="B78" s="49" t="s">
        <v>1197</v>
      </c>
      <c r="C78" s="52" t="s">
        <v>1198</v>
      </c>
      <c r="D78" s="49" t="s">
        <v>1194</v>
      </c>
      <c r="E78" s="51">
        <v>299</v>
      </c>
      <c r="F78" s="45">
        <v>0</v>
      </c>
      <c r="G78" s="45">
        <f t="shared" si="1"/>
        <v>299</v>
      </c>
      <c r="H78" s="45"/>
    </row>
    <row r="79" ht="25" customHeight="1" spans="1:8">
      <c r="A79" s="29">
        <v>76</v>
      </c>
      <c r="B79" s="49" t="s">
        <v>568</v>
      </c>
      <c r="C79" s="50" t="s">
        <v>1199</v>
      </c>
      <c r="D79" s="49" t="s">
        <v>1185</v>
      </c>
      <c r="E79" s="51">
        <v>606</v>
      </c>
      <c r="F79" s="45">
        <v>0</v>
      </c>
      <c r="G79" s="45">
        <f t="shared" si="1"/>
        <v>606</v>
      </c>
      <c r="H79" s="45"/>
    </row>
    <row r="80" ht="25" customHeight="1" spans="1:8">
      <c r="A80" s="29">
        <v>77</v>
      </c>
      <c r="B80" s="49" t="s">
        <v>1200</v>
      </c>
      <c r="C80" s="53" t="s">
        <v>1201</v>
      </c>
      <c r="D80" s="49" t="s">
        <v>1202</v>
      </c>
      <c r="E80" s="51">
        <v>42</v>
      </c>
      <c r="F80" s="45">
        <v>0</v>
      </c>
      <c r="G80" s="45">
        <f t="shared" si="1"/>
        <v>42</v>
      </c>
      <c r="H80" s="45"/>
    </row>
    <row r="81" ht="25" customHeight="1" spans="1:8">
      <c r="A81" s="29">
        <v>78</v>
      </c>
      <c r="B81" s="49" t="s">
        <v>1203</v>
      </c>
      <c r="C81" s="50" t="s">
        <v>1204</v>
      </c>
      <c r="D81" s="49" t="s">
        <v>1205</v>
      </c>
      <c r="E81" s="51">
        <v>221.6</v>
      </c>
      <c r="F81" s="45">
        <v>0</v>
      </c>
      <c r="G81" s="45">
        <f t="shared" si="1"/>
        <v>221.6</v>
      </c>
      <c r="H81" s="45"/>
    </row>
    <row r="82" ht="25" customHeight="1" spans="1:8">
      <c r="A82" s="29">
        <v>79</v>
      </c>
      <c r="B82" s="49" t="s">
        <v>1206</v>
      </c>
      <c r="C82" s="50" t="s">
        <v>1207</v>
      </c>
      <c r="D82" s="49" t="s">
        <v>1208</v>
      </c>
      <c r="E82" s="51">
        <v>575.6</v>
      </c>
      <c r="F82" s="45">
        <v>0</v>
      </c>
      <c r="G82" s="45">
        <f t="shared" si="1"/>
        <v>575.6</v>
      </c>
      <c r="H82" s="45"/>
    </row>
    <row r="83" ht="25" customHeight="1" spans="1:8">
      <c r="A83" s="29">
        <v>80</v>
      </c>
      <c r="B83" s="49" t="s">
        <v>1209</v>
      </c>
      <c r="C83" s="50" t="s">
        <v>1210</v>
      </c>
      <c r="D83" s="49" t="s">
        <v>1211</v>
      </c>
      <c r="E83" s="51">
        <v>39.8</v>
      </c>
      <c r="F83" s="45">
        <v>0</v>
      </c>
      <c r="G83" s="45">
        <f t="shared" si="1"/>
        <v>39.8</v>
      </c>
      <c r="H83" s="45"/>
    </row>
    <row r="84" ht="25" customHeight="1" spans="1:8">
      <c r="A84" s="29">
        <v>81</v>
      </c>
      <c r="B84" s="49" t="s">
        <v>1212</v>
      </c>
      <c r="C84" s="50" t="s">
        <v>1039</v>
      </c>
      <c r="D84" s="49" t="s">
        <v>1213</v>
      </c>
      <c r="E84" s="51">
        <v>247</v>
      </c>
      <c r="F84" s="45">
        <v>0</v>
      </c>
      <c r="G84" s="45">
        <f t="shared" si="1"/>
        <v>247</v>
      </c>
      <c r="H84" s="45"/>
    </row>
    <row r="85" ht="25" customHeight="1" spans="1:8">
      <c r="A85" s="29">
        <v>82</v>
      </c>
      <c r="B85" s="49" t="s">
        <v>1214</v>
      </c>
      <c r="C85" s="53" t="s">
        <v>1215</v>
      </c>
      <c r="D85" s="49" t="s">
        <v>1216</v>
      </c>
      <c r="E85" s="51">
        <v>46.7</v>
      </c>
      <c r="F85" s="45">
        <v>0</v>
      </c>
      <c r="G85" s="45">
        <f t="shared" si="1"/>
        <v>46.7</v>
      </c>
      <c r="H85" s="45"/>
    </row>
    <row r="86" ht="25" customHeight="1" spans="1:8">
      <c r="A86" s="29">
        <v>83</v>
      </c>
      <c r="B86" s="49" t="s">
        <v>1217</v>
      </c>
      <c r="C86" s="50" t="s">
        <v>1196</v>
      </c>
      <c r="D86" s="49" t="s">
        <v>1218</v>
      </c>
      <c r="E86" s="51">
        <v>36.6</v>
      </c>
      <c r="F86" s="45">
        <v>0</v>
      </c>
      <c r="G86" s="45">
        <f t="shared" si="1"/>
        <v>36.6</v>
      </c>
      <c r="H86" s="45"/>
    </row>
    <row r="87" ht="25" customHeight="1" spans="1:8">
      <c r="A87" s="29">
        <v>84</v>
      </c>
      <c r="B87" s="49" t="s">
        <v>1219</v>
      </c>
      <c r="C87" s="50" t="s">
        <v>1220</v>
      </c>
      <c r="D87" s="49" t="s">
        <v>1221</v>
      </c>
      <c r="E87" s="51">
        <v>60</v>
      </c>
      <c r="F87" s="45">
        <v>0</v>
      </c>
      <c r="G87" s="45">
        <f t="shared" si="1"/>
        <v>60</v>
      </c>
      <c r="H87" s="45"/>
    </row>
    <row r="88" ht="25" customHeight="1" spans="1:8">
      <c r="A88" s="29">
        <v>85</v>
      </c>
      <c r="B88" s="49" t="s">
        <v>1222</v>
      </c>
      <c r="C88" s="31" t="s">
        <v>1223</v>
      </c>
      <c r="D88" s="49" t="s">
        <v>1216</v>
      </c>
      <c r="E88" s="51">
        <v>36.2</v>
      </c>
      <c r="F88" s="45">
        <v>0</v>
      </c>
      <c r="G88" s="45">
        <f t="shared" si="1"/>
        <v>36.2</v>
      </c>
      <c r="H88" s="45"/>
    </row>
    <row r="89" ht="25" customHeight="1" spans="1:8">
      <c r="A89" s="29">
        <v>86</v>
      </c>
      <c r="B89" s="49" t="s">
        <v>1224</v>
      </c>
      <c r="C89" s="50" t="s">
        <v>1039</v>
      </c>
      <c r="D89" s="49" t="s">
        <v>1225</v>
      </c>
      <c r="E89" s="51">
        <v>133</v>
      </c>
      <c r="F89" s="45">
        <v>0</v>
      </c>
      <c r="G89" s="45">
        <f t="shared" ref="G89:G142" si="2">E89-F89</f>
        <v>133</v>
      </c>
      <c r="H89" s="45"/>
    </row>
    <row r="90" ht="25" customHeight="1" spans="1:8">
      <c r="A90" s="29">
        <v>87</v>
      </c>
      <c r="B90" s="49" t="s">
        <v>1226</v>
      </c>
      <c r="C90" s="50" t="s">
        <v>1227</v>
      </c>
      <c r="D90" s="49" t="s">
        <v>1228</v>
      </c>
      <c r="E90" s="51">
        <v>105.3</v>
      </c>
      <c r="F90" s="45">
        <v>0</v>
      </c>
      <c r="G90" s="45">
        <f t="shared" si="2"/>
        <v>105.3</v>
      </c>
      <c r="H90" s="45"/>
    </row>
    <row r="91" ht="25" customHeight="1" spans="1:8">
      <c r="A91" s="29">
        <v>88</v>
      </c>
      <c r="B91" s="49" t="s">
        <v>1229</v>
      </c>
      <c r="C91" s="50" t="s">
        <v>1230</v>
      </c>
      <c r="D91" s="49" t="s">
        <v>1231</v>
      </c>
      <c r="E91" s="51">
        <v>52</v>
      </c>
      <c r="F91" s="45">
        <v>32</v>
      </c>
      <c r="G91" s="45">
        <f t="shared" si="2"/>
        <v>20</v>
      </c>
      <c r="H91" s="45"/>
    </row>
    <row r="92" ht="25" customHeight="1" spans="1:8">
      <c r="A92" s="29">
        <v>89</v>
      </c>
      <c r="B92" s="49" t="s">
        <v>1232</v>
      </c>
      <c r="C92" s="50" t="s">
        <v>56</v>
      </c>
      <c r="D92" s="49" t="s">
        <v>1233</v>
      </c>
      <c r="E92" s="51">
        <v>220</v>
      </c>
      <c r="F92" s="45">
        <v>0</v>
      </c>
      <c r="G92" s="45">
        <f t="shared" si="2"/>
        <v>220</v>
      </c>
      <c r="H92" s="45"/>
    </row>
    <row r="93" ht="25" customHeight="1" spans="1:8">
      <c r="A93" s="29">
        <v>90</v>
      </c>
      <c r="B93" s="49" t="s">
        <v>1234</v>
      </c>
      <c r="C93" s="50" t="s">
        <v>1235</v>
      </c>
      <c r="D93" s="49" t="s">
        <v>1231</v>
      </c>
      <c r="E93" s="51">
        <v>40.2</v>
      </c>
      <c r="F93" s="45">
        <v>40.2</v>
      </c>
      <c r="G93" s="45">
        <f t="shared" si="2"/>
        <v>0</v>
      </c>
      <c r="H93" s="45"/>
    </row>
    <row r="94" ht="25" customHeight="1" spans="1:8">
      <c r="A94" s="29">
        <v>91</v>
      </c>
      <c r="B94" s="49" t="s">
        <v>1226</v>
      </c>
      <c r="C94" s="50" t="s">
        <v>1227</v>
      </c>
      <c r="D94" s="49" t="s">
        <v>1236</v>
      </c>
      <c r="E94" s="51">
        <v>83.07</v>
      </c>
      <c r="F94" s="45">
        <v>0</v>
      </c>
      <c r="G94" s="45">
        <f t="shared" si="2"/>
        <v>83.07</v>
      </c>
      <c r="H94" s="45"/>
    </row>
    <row r="95" ht="25" customHeight="1" spans="1:8">
      <c r="A95" s="29">
        <v>92</v>
      </c>
      <c r="B95" s="49" t="s">
        <v>1219</v>
      </c>
      <c r="C95" s="50" t="s">
        <v>1220</v>
      </c>
      <c r="D95" s="49" t="s">
        <v>1237</v>
      </c>
      <c r="E95" s="51">
        <v>361.17</v>
      </c>
      <c r="F95" s="45">
        <v>0</v>
      </c>
      <c r="G95" s="45">
        <f t="shared" si="2"/>
        <v>361.17</v>
      </c>
      <c r="H95" s="45"/>
    </row>
    <row r="96" ht="25" customHeight="1" spans="1:8">
      <c r="A96" s="29">
        <v>93</v>
      </c>
      <c r="B96" s="49" t="s">
        <v>1238</v>
      </c>
      <c r="C96" s="50" t="s">
        <v>1239</v>
      </c>
      <c r="D96" s="49" t="s">
        <v>1240</v>
      </c>
      <c r="E96" s="51">
        <v>376.52</v>
      </c>
      <c r="F96" s="45">
        <v>0</v>
      </c>
      <c r="G96" s="45">
        <f t="shared" si="2"/>
        <v>376.52</v>
      </c>
      <c r="H96" s="45"/>
    </row>
    <row r="97" ht="25" customHeight="1" spans="1:8">
      <c r="A97" s="29">
        <v>94</v>
      </c>
      <c r="B97" s="49" t="s">
        <v>1241</v>
      </c>
      <c r="C97" s="50" t="s">
        <v>1242</v>
      </c>
      <c r="D97" s="49" t="s">
        <v>1243</v>
      </c>
      <c r="E97" s="51">
        <v>72</v>
      </c>
      <c r="F97" s="45">
        <v>0</v>
      </c>
      <c r="G97" s="45">
        <f t="shared" si="2"/>
        <v>72</v>
      </c>
      <c r="H97" s="45"/>
    </row>
    <row r="98" ht="25" customHeight="1" spans="1:8">
      <c r="A98" s="29">
        <v>95</v>
      </c>
      <c r="B98" s="49" t="s">
        <v>1197</v>
      </c>
      <c r="C98" s="52" t="s">
        <v>1198</v>
      </c>
      <c r="D98" s="49" t="s">
        <v>1244</v>
      </c>
      <c r="E98" s="51">
        <v>176.4</v>
      </c>
      <c r="F98" s="45">
        <v>0</v>
      </c>
      <c r="G98" s="45">
        <f t="shared" si="2"/>
        <v>176.4</v>
      </c>
      <c r="H98" s="45"/>
    </row>
    <row r="99" ht="25" customHeight="1" spans="1:8">
      <c r="A99" s="29">
        <v>96</v>
      </c>
      <c r="B99" s="49" t="s">
        <v>1245</v>
      </c>
      <c r="C99" s="52" t="s">
        <v>1246</v>
      </c>
      <c r="D99" s="49" t="s">
        <v>1236</v>
      </c>
      <c r="E99" s="51">
        <v>27</v>
      </c>
      <c r="F99" s="45">
        <v>0</v>
      </c>
      <c r="G99" s="45">
        <f t="shared" si="2"/>
        <v>27</v>
      </c>
      <c r="H99" s="45"/>
    </row>
    <row r="100" ht="25" customHeight="1" spans="1:8">
      <c r="A100" s="29">
        <v>97</v>
      </c>
      <c r="B100" s="49" t="s">
        <v>1247</v>
      </c>
      <c r="C100" s="52" t="s">
        <v>1108</v>
      </c>
      <c r="D100" s="49" t="s">
        <v>1248</v>
      </c>
      <c r="E100" s="51">
        <v>28.7</v>
      </c>
      <c r="F100" s="45">
        <v>0</v>
      </c>
      <c r="G100" s="45">
        <f t="shared" si="2"/>
        <v>28.7</v>
      </c>
      <c r="H100" s="45"/>
    </row>
    <row r="101" ht="25" customHeight="1" spans="1:8">
      <c r="A101" s="29">
        <v>98</v>
      </c>
      <c r="B101" s="49" t="s">
        <v>1249</v>
      </c>
      <c r="C101" s="52" t="s">
        <v>1146</v>
      </c>
      <c r="D101" s="49" t="s">
        <v>1248</v>
      </c>
      <c r="E101" s="51">
        <v>24.5</v>
      </c>
      <c r="F101" s="45">
        <v>0</v>
      </c>
      <c r="G101" s="45">
        <f t="shared" si="2"/>
        <v>24.5</v>
      </c>
      <c r="H101" s="45"/>
    </row>
    <row r="102" ht="25" customHeight="1" spans="1:8">
      <c r="A102" s="29">
        <v>99</v>
      </c>
      <c r="B102" s="49" t="s">
        <v>1112</v>
      </c>
      <c r="C102" s="52" t="s">
        <v>1113</v>
      </c>
      <c r="D102" s="49" t="s">
        <v>1250</v>
      </c>
      <c r="E102" s="51">
        <v>21.2</v>
      </c>
      <c r="F102" s="45">
        <v>0</v>
      </c>
      <c r="G102" s="45">
        <f t="shared" si="2"/>
        <v>21.2</v>
      </c>
      <c r="H102" s="45"/>
    </row>
    <row r="103" ht="25" customHeight="1" spans="1:8">
      <c r="A103" s="29">
        <v>100</v>
      </c>
      <c r="B103" s="49" t="s">
        <v>1251</v>
      </c>
      <c r="C103" s="52" t="s">
        <v>1252</v>
      </c>
      <c r="D103" s="49" t="s">
        <v>1253</v>
      </c>
      <c r="E103" s="51">
        <v>25.6</v>
      </c>
      <c r="F103" s="45">
        <v>0</v>
      </c>
      <c r="G103" s="45">
        <f t="shared" si="2"/>
        <v>25.6</v>
      </c>
      <c r="H103" s="45"/>
    </row>
    <row r="104" ht="34" customHeight="1" spans="1:8">
      <c r="A104" s="29">
        <v>101</v>
      </c>
      <c r="B104" s="49" t="s">
        <v>1254</v>
      </c>
      <c r="C104" s="50" t="s">
        <v>1255</v>
      </c>
      <c r="D104" s="49" t="s">
        <v>1256</v>
      </c>
      <c r="E104" s="51">
        <v>606.16</v>
      </c>
      <c r="F104" s="45">
        <v>0</v>
      </c>
      <c r="G104" s="45">
        <f t="shared" si="2"/>
        <v>606.16</v>
      </c>
      <c r="H104" s="45"/>
    </row>
    <row r="105" ht="25" customHeight="1" spans="1:8">
      <c r="A105" s="29">
        <v>102</v>
      </c>
      <c r="B105" s="49" t="s">
        <v>1257</v>
      </c>
      <c r="C105" s="50" t="s">
        <v>1140</v>
      </c>
      <c r="D105" s="49" t="s">
        <v>1258</v>
      </c>
      <c r="E105" s="51">
        <v>71.34</v>
      </c>
      <c r="F105" s="45">
        <v>0</v>
      </c>
      <c r="G105" s="45">
        <f t="shared" si="2"/>
        <v>71.34</v>
      </c>
      <c r="H105" s="45"/>
    </row>
    <row r="106" ht="25" customHeight="1" spans="1:8">
      <c r="A106" s="29">
        <v>103</v>
      </c>
      <c r="B106" s="49" t="s">
        <v>1259</v>
      </c>
      <c r="C106" s="50" t="s">
        <v>1260</v>
      </c>
      <c r="D106" s="49" t="s">
        <v>1261</v>
      </c>
      <c r="E106" s="51">
        <v>267.91</v>
      </c>
      <c r="F106" s="45">
        <v>0</v>
      </c>
      <c r="G106" s="45">
        <f t="shared" si="2"/>
        <v>267.91</v>
      </c>
      <c r="H106" s="45"/>
    </row>
    <row r="107" ht="25" customHeight="1" spans="1:8">
      <c r="A107" s="29">
        <v>104</v>
      </c>
      <c r="B107" s="49" t="s">
        <v>1262</v>
      </c>
      <c r="C107" s="50" t="s">
        <v>1263</v>
      </c>
      <c r="D107" s="49" t="s">
        <v>1264</v>
      </c>
      <c r="E107" s="51">
        <v>54</v>
      </c>
      <c r="F107" s="45">
        <v>0</v>
      </c>
      <c r="G107" s="45">
        <f t="shared" si="2"/>
        <v>54</v>
      </c>
      <c r="H107" s="45"/>
    </row>
    <row r="108" ht="25" customHeight="1" spans="1:8">
      <c r="A108" s="29">
        <v>105</v>
      </c>
      <c r="B108" s="49" t="s">
        <v>1265</v>
      </c>
      <c r="C108" s="50" t="s">
        <v>1266</v>
      </c>
      <c r="D108" s="49" t="s">
        <v>1267</v>
      </c>
      <c r="E108" s="51">
        <v>90</v>
      </c>
      <c r="F108" s="45">
        <v>20</v>
      </c>
      <c r="G108" s="45">
        <f t="shared" si="2"/>
        <v>70</v>
      </c>
      <c r="H108" s="45"/>
    </row>
    <row r="109" ht="25" customHeight="1" spans="1:8">
      <c r="A109" s="29">
        <v>106</v>
      </c>
      <c r="B109" s="49" t="s">
        <v>1268</v>
      </c>
      <c r="C109" s="50" t="s">
        <v>1269</v>
      </c>
      <c r="D109" s="49" t="s">
        <v>1270</v>
      </c>
      <c r="E109" s="51">
        <v>50</v>
      </c>
      <c r="F109" s="45">
        <v>0</v>
      </c>
      <c r="G109" s="45">
        <f t="shared" si="2"/>
        <v>50</v>
      </c>
      <c r="H109" s="45"/>
    </row>
    <row r="110" ht="25" customHeight="1" spans="1:8">
      <c r="A110" s="29">
        <v>107</v>
      </c>
      <c r="B110" s="49" t="s">
        <v>1271</v>
      </c>
      <c r="C110" s="50" t="s">
        <v>1140</v>
      </c>
      <c r="D110" s="49" t="s">
        <v>1272</v>
      </c>
      <c r="E110" s="51">
        <v>158</v>
      </c>
      <c r="F110" s="45">
        <v>0</v>
      </c>
      <c r="G110" s="45">
        <f t="shared" si="2"/>
        <v>158</v>
      </c>
      <c r="H110" s="45"/>
    </row>
    <row r="111" ht="25" customHeight="1" spans="1:8">
      <c r="A111" s="29">
        <v>108</v>
      </c>
      <c r="B111" s="49" t="s">
        <v>1273</v>
      </c>
      <c r="C111" s="50" t="s">
        <v>1274</v>
      </c>
      <c r="D111" s="49" t="s">
        <v>1275</v>
      </c>
      <c r="E111" s="51">
        <v>127</v>
      </c>
      <c r="F111" s="45">
        <v>0</v>
      </c>
      <c r="G111" s="45">
        <f t="shared" si="2"/>
        <v>127</v>
      </c>
      <c r="H111" s="45"/>
    </row>
    <row r="112" ht="25" customHeight="1" spans="1:8">
      <c r="A112" s="29">
        <v>109</v>
      </c>
      <c r="B112" s="49" t="s">
        <v>1276</v>
      </c>
      <c r="C112" s="50" t="s">
        <v>1277</v>
      </c>
      <c r="D112" s="49" t="s">
        <v>1278</v>
      </c>
      <c r="E112" s="51">
        <v>57</v>
      </c>
      <c r="F112" s="45">
        <v>0</v>
      </c>
      <c r="G112" s="45">
        <f t="shared" si="2"/>
        <v>57</v>
      </c>
      <c r="H112" s="45"/>
    </row>
    <row r="113" ht="25" customHeight="1" spans="1:8">
      <c r="A113" s="29">
        <v>110</v>
      </c>
      <c r="B113" s="49" t="s">
        <v>1279</v>
      </c>
      <c r="C113" s="50" t="s">
        <v>1280</v>
      </c>
      <c r="D113" s="49" t="s">
        <v>1281</v>
      </c>
      <c r="E113" s="51">
        <v>305</v>
      </c>
      <c r="F113" s="45">
        <v>0</v>
      </c>
      <c r="G113" s="45">
        <f t="shared" si="2"/>
        <v>305</v>
      </c>
      <c r="H113" s="45"/>
    </row>
    <row r="114" ht="25" customHeight="1" spans="1:8">
      <c r="A114" s="29">
        <v>111</v>
      </c>
      <c r="B114" s="49" t="s">
        <v>1282</v>
      </c>
      <c r="C114" s="50" t="s">
        <v>1283</v>
      </c>
      <c r="D114" s="49" t="s">
        <v>1284</v>
      </c>
      <c r="E114" s="51">
        <v>348</v>
      </c>
      <c r="F114" s="45">
        <v>0</v>
      </c>
      <c r="G114" s="45">
        <f t="shared" si="2"/>
        <v>348</v>
      </c>
      <c r="H114" s="45"/>
    </row>
    <row r="115" ht="25" customHeight="1" spans="1:8">
      <c r="A115" s="29">
        <v>112</v>
      </c>
      <c r="B115" s="49" t="s">
        <v>1285</v>
      </c>
      <c r="C115" s="50" t="s">
        <v>1286</v>
      </c>
      <c r="D115" s="49" t="s">
        <v>1287</v>
      </c>
      <c r="E115" s="51">
        <v>59.7</v>
      </c>
      <c r="F115" s="45">
        <v>0</v>
      </c>
      <c r="G115" s="45">
        <f t="shared" si="2"/>
        <v>59.7</v>
      </c>
      <c r="H115" s="45"/>
    </row>
    <row r="116" ht="25" customHeight="1" spans="1:8">
      <c r="A116" s="29">
        <v>113</v>
      </c>
      <c r="B116" s="49" t="s">
        <v>1288</v>
      </c>
      <c r="C116" s="50" t="s">
        <v>1289</v>
      </c>
      <c r="D116" s="49" t="s">
        <v>1267</v>
      </c>
      <c r="E116" s="51">
        <v>50</v>
      </c>
      <c r="F116" s="45">
        <v>0</v>
      </c>
      <c r="G116" s="45">
        <f t="shared" si="2"/>
        <v>50</v>
      </c>
      <c r="H116" s="45"/>
    </row>
    <row r="117" ht="25" customHeight="1" spans="1:8">
      <c r="A117" s="29">
        <v>114</v>
      </c>
      <c r="B117" s="49" t="s">
        <v>1290</v>
      </c>
      <c r="C117" s="50" t="s">
        <v>1291</v>
      </c>
      <c r="D117" s="49" t="s">
        <v>1292</v>
      </c>
      <c r="E117" s="51">
        <v>29</v>
      </c>
      <c r="F117" s="45">
        <v>0</v>
      </c>
      <c r="G117" s="45">
        <f t="shared" si="2"/>
        <v>29</v>
      </c>
      <c r="H117" s="45"/>
    </row>
    <row r="118" ht="34" customHeight="1" spans="1:8">
      <c r="A118" s="29">
        <v>115</v>
      </c>
      <c r="B118" s="49" t="s">
        <v>1293</v>
      </c>
      <c r="C118" s="31" t="s">
        <v>56</v>
      </c>
      <c r="D118" s="49" t="s">
        <v>1294</v>
      </c>
      <c r="E118" s="51">
        <v>388.98</v>
      </c>
      <c r="F118" s="45">
        <v>0</v>
      </c>
      <c r="G118" s="45">
        <f t="shared" si="2"/>
        <v>388.98</v>
      </c>
      <c r="H118" s="45"/>
    </row>
    <row r="119" ht="25" customHeight="1" spans="1:8">
      <c r="A119" s="29">
        <v>116</v>
      </c>
      <c r="B119" s="49" t="s">
        <v>1295</v>
      </c>
      <c r="C119" s="50" t="s">
        <v>1296</v>
      </c>
      <c r="D119" s="49" t="s">
        <v>1297</v>
      </c>
      <c r="E119" s="51">
        <v>43</v>
      </c>
      <c r="F119" s="45">
        <v>0</v>
      </c>
      <c r="G119" s="45">
        <f t="shared" si="2"/>
        <v>43</v>
      </c>
      <c r="H119" s="45"/>
    </row>
    <row r="120" ht="25" customHeight="1" spans="1:8">
      <c r="A120" s="29">
        <v>117</v>
      </c>
      <c r="B120" s="49" t="s">
        <v>1298</v>
      </c>
      <c r="C120" s="53" t="s">
        <v>1299</v>
      </c>
      <c r="D120" s="49" t="s">
        <v>1300</v>
      </c>
      <c r="E120" s="51">
        <v>102</v>
      </c>
      <c r="F120" s="45">
        <v>0</v>
      </c>
      <c r="G120" s="45">
        <f t="shared" si="2"/>
        <v>102</v>
      </c>
      <c r="H120" s="45"/>
    </row>
    <row r="121" ht="25" customHeight="1" spans="1:8">
      <c r="A121" s="29">
        <v>118</v>
      </c>
      <c r="B121" s="49" t="s">
        <v>1301</v>
      </c>
      <c r="C121" s="50" t="s">
        <v>1302</v>
      </c>
      <c r="D121" s="49" t="s">
        <v>1303</v>
      </c>
      <c r="E121" s="51">
        <v>286</v>
      </c>
      <c r="F121" s="45">
        <v>0</v>
      </c>
      <c r="G121" s="45">
        <f t="shared" si="2"/>
        <v>286</v>
      </c>
      <c r="H121" s="45">
        <v>286</v>
      </c>
    </row>
    <row r="122" ht="25" customHeight="1" spans="1:8">
      <c r="A122" s="29">
        <v>119</v>
      </c>
      <c r="B122" s="49" t="s">
        <v>554</v>
      </c>
      <c r="C122" s="53" t="s">
        <v>555</v>
      </c>
      <c r="D122" s="49" t="s">
        <v>1304</v>
      </c>
      <c r="E122" s="51">
        <v>178</v>
      </c>
      <c r="F122" s="45">
        <v>0</v>
      </c>
      <c r="G122" s="45">
        <f t="shared" si="2"/>
        <v>178</v>
      </c>
      <c r="H122" s="45"/>
    </row>
    <row r="123" ht="25" customHeight="1" spans="1:8">
      <c r="A123" s="29">
        <v>120</v>
      </c>
      <c r="B123" s="49" t="s">
        <v>1305</v>
      </c>
      <c r="C123" s="50" t="s">
        <v>1306</v>
      </c>
      <c r="D123" s="49" t="s">
        <v>1307</v>
      </c>
      <c r="E123" s="51">
        <v>345</v>
      </c>
      <c r="F123" s="45">
        <v>0</v>
      </c>
      <c r="G123" s="45">
        <f t="shared" si="2"/>
        <v>345</v>
      </c>
      <c r="H123" s="45"/>
    </row>
    <row r="124" ht="25" customHeight="1" spans="1:8">
      <c r="A124" s="29">
        <v>121</v>
      </c>
      <c r="B124" s="49" t="s">
        <v>1308</v>
      </c>
      <c r="C124" s="50" t="s">
        <v>1146</v>
      </c>
      <c r="D124" s="49" t="s">
        <v>898</v>
      </c>
      <c r="E124" s="51">
        <v>111</v>
      </c>
      <c r="F124" s="45">
        <v>0</v>
      </c>
      <c r="G124" s="45">
        <f t="shared" si="2"/>
        <v>111</v>
      </c>
      <c r="H124" s="45">
        <v>111</v>
      </c>
    </row>
    <row r="125" ht="25" customHeight="1" spans="1:8">
      <c r="A125" s="29">
        <v>122</v>
      </c>
      <c r="B125" s="49" t="s">
        <v>1309</v>
      </c>
      <c r="C125" s="50" t="s">
        <v>1105</v>
      </c>
      <c r="D125" s="49" t="s">
        <v>1310</v>
      </c>
      <c r="E125" s="51">
        <v>450</v>
      </c>
      <c r="F125" s="45">
        <v>120</v>
      </c>
      <c r="G125" s="45">
        <f t="shared" si="2"/>
        <v>330</v>
      </c>
      <c r="H125" s="45">
        <v>225.73</v>
      </c>
    </row>
    <row r="126" ht="25" customHeight="1" spans="1:8">
      <c r="A126" s="29">
        <v>123</v>
      </c>
      <c r="B126" s="49" t="s">
        <v>1308</v>
      </c>
      <c r="C126" s="50" t="s">
        <v>1146</v>
      </c>
      <c r="D126" s="49" t="s">
        <v>1311</v>
      </c>
      <c r="E126" s="51">
        <v>51.5</v>
      </c>
      <c r="F126" s="45">
        <v>0</v>
      </c>
      <c r="G126" s="45">
        <f t="shared" si="2"/>
        <v>51.5</v>
      </c>
      <c r="H126" s="45"/>
    </row>
    <row r="127" ht="33" customHeight="1" spans="1:9">
      <c r="A127" s="29">
        <v>124</v>
      </c>
      <c r="B127" s="49" t="s">
        <v>1180</v>
      </c>
      <c r="C127" s="50" t="s">
        <v>1181</v>
      </c>
      <c r="D127" s="49" t="s">
        <v>1312</v>
      </c>
      <c r="E127" s="51">
        <v>1350</v>
      </c>
      <c r="F127" s="45">
        <f>660-200</f>
        <v>460</v>
      </c>
      <c r="G127" s="45">
        <f t="shared" si="2"/>
        <v>890</v>
      </c>
      <c r="H127" s="45"/>
      <c r="I127" t="s">
        <v>1313</v>
      </c>
    </row>
    <row r="128" ht="25" customHeight="1" spans="1:8">
      <c r="A128" s="29">
        <v>125</v>
      </c>
      <c r="B128" s="49" t="s">
        <v>1314</v>
      </c>
      <c r="C128" s="50" t="s">
        <v>1315</v>
      </c>
      <c r="D128" s="49" t="s">
        <v>1316</v>
      </c>
      <c r="E128" s="51">
        <v>20</v>
      </c>
      <c r="F128" s="45">
        <v>0</v>
      </c>
      <c r="G128" s="45">
        <f t="shared" si="2"/>
        <v>20</v>
      </c>
      <c r="H128" s="45"/>
    </row>
    <row r="129" ht="25" customHeight="1" spans="1:8">
      <c r="A129" s="29">
        <v>126</v>
      </c>
      <c r="B129" s="49" t="s">
        <v>1317</v>
      </c>
      <c r="C129" s="50" t="s">
        <v>1318</v>
      </c>
      <c r="D129" s="49" t="s">
        <v>1319</v>
      </c>
      <c r="E129" s="51">
        <v>230</v>
      </c>
      <c r="F129" s="45">
        <v>3.34</v>
      </c>
      <c r="G129" s="45">
        <f t="shared" si="2"/>
        <v>226.66</v>
      </c>
      <c r="H129" s="45"/>
    </row>
    <row r="130" ht="25" customHeight="1" spans="1:8">
      <c r="A130" s="29">
        <v>127</v>
      </c>
      <c r="B130" s="49" t="s">
        <v>1320</v>
      </c>
      <c r="C130" s="50" t="s">
        <v>1321</v>
      </c>
      <c r="D130" s="49" t="s">
        <v>1322</v>
      </c>
      <c r="E130" s="51">
        <v>31.17</v>
      </c>
      <c r="F130" s="45">
        <v>0</v>
      </c>
      <c r="G130" s="45">
        <f t="shared" si="2"/>
        <v>31.17</v>
      </c>
      <c r="H130" s="45"/>
    </row>
    <row r="131" ht="25" customHeight="1" spans="1:8">
      <c r="A131" s="29">
        <v>128</v>
      </c>
      <c r="B131" s="49" t="s">
        <v>1323</v>
      </c>
      <c r="C131" s="50" t="s">
        <v>1324</v>
      </c>
      <c r="D131" s="49" t="s">
        <v>1325</v>
      </c>
      <c r="E131" s="51">
        <v>20</v>
      </c>
      <c r="F131" s="45">
        <v>0</v>
      </c>
      <c r="G131" s="45">
        <f t="shared" si="2"/>
        <v>20</v>
      </c>
      <c r="H131" s="45"/>
    </row>
    <row r="132" ht="25" customHeight="1" spans="1:8">
      <c r="A132" s="29">
        <v>129</v>
      </c>
      <c r="B132" s="49" t="s">
        <v>1326</v>
      </c>
      <c r="C132" s="50" t="s">
        <v>1327</v>
      </c>
      <c r="D132" s="49" t="s">
        <v>1328</v>
      </c>
      <c r="E132" s="51">
        <v>453.99</v>
      </c>
      <c r="F132" s="45">
        <v>0</v>
      </c>
      <c r="G132" s="45">
        <f t="shared" si="2"/>
        <v>453.99</v>
      </c>
      <c r="H132" s="45"/>
    </row>
    <row r="133" ht="25" customHeight="1" spans="1:8">
      <c r="A133" s="29">
        <v>130</v>
      </c>
      <c r="B133" s="49" t="s">
        <v>1329</v>
      </c>
      <c r="C133" s="50" t="s">
        <v>1330</v>
      </c>
      <c r="D133" s="49" t="s">
        <v>1322</v>
      </c>
      <c r="E133" s="51">
        <v>15</v>
      </c>
      <c r="F133" s="45">
        <v>0</v>
      </c>
      <c r="G133" s="45">
        <f t="shared" si="2"/>
        <v>15</v>
      </c>
      <c r="H133" s="45"/>
    </row>
    <row r="134" ht="25" customHeight="1" spans="1:8">
      <c r="A134" s="29">
        <v>131</v>
      </c>
      <c r="B134" s="49" t="s">
        <v>1331</v>
      </c>
      <c r="C134" s="50" t="s">
        <v>1332</v>
      </c>
      <c r="D134" s="49" t="s">
        <v>1316</v>
      </c>
      <c r="E134" s="51">
        <v>28</v>
      </c>
      <c r="F134" s="45">
        <v>0</v>
      </c>
      <c r="G134" s="45">
        <f t="shared" si="2"/>
        <v>28</v>
      </c>
      <c r="H134" s="45"/>
    </row>
    <row r="135" ht="25" customHeight="1" spans="1:8">
      <c r="A135" s="29">
        <v>132</v>
      </c>
      <c r="B135" s="49" t="s">
        <v>1333</v>
      </c>
      <c r="C135" s="50" t="s">
        <v>1334</v>
      </c>
      <c r="D135" s="49" t="s">
        <v>1322</v>
      </c>
      <c r="E135" s="51">
        <v>15</v>
      </c>
      <c r="F135" s="45">
        <v>0</v>
      </c>
      <c r="G135" s="45">
        <f t="shared" si="2"/>
        <v>15</v>
      </c>
      <c r="H135" s="45"/>
    </row>
    <row r="136" customFormat="1" ht="25" customHeight="1" spans="1:8">
      <c r="A136" s="29">
        <v>133</v>
      </c>
      <c r="B136" s="54" t="s">
        <v>1335</v>
      </c>
      <c r="C136" s="50" t="s">
        <v>1336</v>
      </c>
      <c r="D136" s="45" t="s">
        <v>1337</v>
      </c>
      <c r="E136" s="55">
        <v>2969.43</v>
      </c>
      <c r="F136" s="45">
        <v>0</v>
      </c>
      <c r="G136" s="45">
        <f t="shared" si="2"/>
        <v>2969.43</v>
      </c>
      <c r="H136" s="45"/>
    </row>
    <row r="137" customFormat="1" ht="25" customHeight="1" spans="1:8">
      <c r="A137" s="29">
        <v>134</v>
      </c>
      <c r="B137" s="45" t="s">
        <v>1338</v>
      </c>
      <c r="C137" s="50" t="s">
        <v>1339</v>
      </c>
      <c r="D137" s="45" t="s">
        <v>1337</v>
      </c>
      <c r="E137" s="45">
        <v>182</v>
      </c>
      <c r="F137" s="45">
        <v>0</v>
      </c>
      <c r="G137" s="45">
        <f t="shared" si="2"/>
        <v>182</v>
      </c>
      <c r="H137" s="45"/>
    </row>
    <row r="138" customFormat="1" ht="25" customHeight="1" spans="1:8">
      <c r="A138" s="29">
        <v>135</v>
      </c>
      <c r="B138" s="45" t="s">
        <v>1340</v>
      </c>
      <c r="C138" s="50" t="s">
        <v>1341</v>
      </c>
      <c r="D138" s="45" t="s">
        <v>1337</v>
      </c>
      <c r="E138" s="45">
        <v>120</v>
      </c>
      <c r="F138" s="45">
        <v>0</v>
      </c>
      <c r="G138" s="45">
        <f t="shared" si="2"/>
        <v>120</v>
      </c>
      <c r="H138" s="45"/>
    </row>
    <row r="139" customFormat="1" ht="25" customHeight="1" spans="1:8">
      <c r="A139" s="29">
        <v>136</v>
      </c>
      <c r="B139" s="56" t="s">
        <v>1342</v>
      </c>
      <c r="C139" s="50" t="s">
        <v>1343</v>
      </c>
      <c r="D139" s="45" t="s">
        <v>1337</v>
      </c>
      <c r="E139" s="45">
        <v>307</v>
      </c>
      <c r="F139" s="45">
        <v>0</v>
      </c>
      <c r="G139" s="45">
        <f t="shared" si="2"/>
        <v>307</v>
      </c>
      <c r="H139" s="45"/>
    </row>
    <row r="140" customFormat="1" ht="25" customHeight="1" spans="1:8">
      <c r="A140" s="29">
        <v>137</v>
      </c>
      <c r="B140" s="45" t="s">
        <v>1344</v>
      </c>
      <c r="C140" s="57" t="s">
        <v>353</v>
      </c>
      <c r="D140" s="45" t="s">
        <v>1337</v>
      </c>
      <c r="E140" s="45">
        <v>163</v>
      </c>
      <c r="F140" s="45">
        <v>0</v>
      </c>
      <c r="G140" s="45">
        <f t="shared" si="2"/>
        <v>163</v>
      </c>
      <c r="H140" s="45"/>
    </row>
    <row r="141" customFormat="1" ht="25" customHeight="1" spans="1:8">
      <c r="A141" s="29">
        <v>138</v>
      </c>
      <c r="B141" s="45" t="s">
        <v>1345</v>
      </c>
      <c r="C141" s="50" t="s">
        <v>1346</v>
      </c>
      <c r="D141" s="45" t="s">
        <v>1347</v>
      </c>
      <c r="E141" s="45">
        <v>70</v>
      </c>
      <c r="F141" s="45">
        <v>0</v>
      </c>
      <c r="G141" s="45">
        <f t="shared" si="2"/>
        <v>70</v>
      </c>
      <c r="H141" s="45"/>
    </row>
    <row r="142" customFormat="1" ht="35" customHeight="1" spans="1:8">
      <c r="A142" s="29">
        <v>139</v>
      </c>
      <c r="B142" s="49" t="s">
        <v>1348</v>
      </c>
      <c r="C142" s="31" t="s">
        <v>1349</v>
      </c>
      <c r="D142" s="45" t="s">
        <v>1350</v>
      </c>
      <c r="E142" s="51">
        <v>138</v>
      </c>
      <c r="F142" s="45">
        <v>0</v>
      </c>
      <c r="G142" s="45">
        <f t="shared" si="2"/>
        <v>138</v>
      </c>
      <c r="H142" s="45"/>
    </row>
    <row r="143" ht="27" customHeight="1" spans="1:8">
      <c r="A143" s="18" t="s">
        <v>1351</v>
      </c>
      <c r="B143" s="58"/>
      <c r="C143" s="58"/>
      <c r="D143" s="59"/>
      <c r="E143" s="60">
        <f>SUM(E4:E142)</f>
        <v>30072.56</v>
      </c>
      <c r="F143" s="60">
        <f>SUM(F4:F142)</f>
        <v>821.54</v>
      </c>
      <c r="G143" s="60">
        <f>SUM(G4:G142)</f>
        <v>29251.02</v>
      </c>
      <c r="H143" s="60">
        <f>SUM(H4:H142)</f>
        <v>4801.03</v>
      </c>
    </row>
    <row r="144" ht="27" customHeight="1"/>
  </sheetData>
  <sortState ref="A4:L142">
    <sortCondition ref="A4:A142"/>
  </sortState>
  <mergeCells count="2">
    <mergeCell ref="A2:H2"/>
    <mergeCell ref="A143:D143"/>
  </mergeCells>
  <pageMargins left="0.751388888888889" right="0.751388888888889" top="1" bottom="1" header="0.5" footer="0.5"/>
  <pageSetup paperSize="9" scale="85" orientation="landscape" horizontalDpi="600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opLeftCell="B1" workbookViewId="0">
      <selection activeCell="J3" sqref="J3"/>
    </sheetView>
  </sheetViews>
  <sheetFormatPr defaultColWidth="8.725" defaultRowHeight="13.5" outlineLevelCol="7"/>
  <cols>
    <col min="1" max="1" width="5.90833333333333" customWidth="1"/>
    <col min="2" max="2" width="33.275" style="3" customWidth="1"/>
    <col min="3" max="3" width="25.275" style="3" customWidth="1"/>
    <col min="4" max="4" width="19.9083333333333" customWidth="1"/>
    <col min="5" max="5" width="13.3666666666667" customWidth="1"/>
    <col min="6" max="7" width="11.725" customWidth="1"/>
    <col min="8" max="8" width="11.6333333333333" customWidth="1"/>
  </cols>
  <sheetData>
    <row r="1" customFormat="1" ht="23" customHeight="1" spans="1:6">
      <c r="A1" s="23" t="s">
        <v>1352</v>
      </c>
      <c r="B1" s="24"/>
      <c r="C1" s="24"/>
      <c r="D1" s="24"/>
      <c r="E1" s="24"/>
      <c r="F1" s="24"/>
    </row>
    <row r="2" ht="36" customHeight="1" spans="1:8">
      <c r="A2" s="25" t="s">
        <v>1353</v>
      </c>
      <c r="B2" s="25"/>
      <c r="C2" s="25"/>
      <c r="D2" s="25"/>
      <c r="E2" s="25"/>
      <c r="F2" s="25"/>
      <c r="G2" s="25"/>
      <c r="H2" s="25"/>
    </row>
    <row r="3" s="22" customFormat="1" ht="27" spans="1:8">
      <c r="A3" s="26" t="s">
        <v>2</v>
      </c>
      <c r="B3" s="8" t="s">
        <v>24</v>
      </c>
      <c r="C3" s="8" t="s">
        <v>25</v>
      </c>
      <c r="D3" s="8" t="s">
        <v>26</v>
      </c>
      <c r="E3" s="27" t="s">
        <v>27</v>
      </c>
      <c r="F3" s="27" t="s">
        <v>5</v>
      </c>
      <c r="G3" s="27" t="s">
        <v>28</v>
      </c>
      <c r="H3" s="28" t="s">
        <v>8</v>
      </c>
    </row>
    <row r="4" ht="27" customHeight="1" spans="1:8">
      <c r="A4" s="29">
        <v>1</v>
      </c>
      <c r="B4" s="30" t="s">
        <v>1354</v>
      </c>
      <c r="C4" s="31" t="s">
        <v>1355</v>
      </c>
      <c r="D4" s="32" t="s">
        <v>1356</v>
      </c>
      <c r="E4" s="32">
        <v>2049</v>
      </c>
      <c r="F4" s="13">
        <v>0</v>
      </c>
      <c r="G4" s="13">
        <f>E4-F4</f>
        <v>2049</v>
      </c>
      <c r="H4" s="33">
        <v>2049</v>
      </c>
    </row>
    <row r="5" ht="27" customHeight="1" spans="1:8">
      <c r="A5" s="29">
        <v>2</v>
      </c>
      <c r="B5" s="30" t="s">
        <v>1357</v>
      </c>
      <c r="C5" s="31" t="s">
        <v>1358</v>
      </c>
      <c r="D5" s="32" t="s">
        <v>1356</v>
      </c>
      <c r="E5" s="32">
        <v>88</v>
      </c>
      <c r="F5" s="13">
        <v>0</v>
      </c>
      <c r="G5" s="13">
        <f t="shared" ref="G5:G36" si="0">E5-F5</f>
        <v>88</v>
      </c>
      <c r="H5" s="33">
        <v>88</v>
      </c>
    </row>
    <row r="6" ht="27" customHeight="1" spans="1:8">
      <c r="A6" s="29">
        <v>3</v>
      </c>
      <c r="B6" s="30" t="s">
        <v>1359</v>
      </c>
      <c r="C6" s="31" t="s">
        <v>1360</v>
      </c>
      <c r="D6" s="32" t="s">
        <v>1361</v>
      </c>
      <c r="E6" s="32">
        <v>28.9</v>
      </c>
      <c r="F6" s="13">
        <v>0</v>
      </c>
      <c r="G6" s="13">
        <f t="shared" si="0"/>
        <v>28.9</v>
      </c>
      <c r="H6" s="34"/>
    </row>
    <row r="7" ht="20" customHeight="1" spans="1:8">
      <c r="A7" s="29">
        <v>4</v>
      </c>
      <c r="B7" s="30" t="s">
        <v>1362</v>
      </c>
      <c r="C7" s="35" t="s">
        <v>1363</v>
      </c>
      <c r="D7" s="32" t="s">
        <v>1361</v>
      </c>
      <c r="E7" s="32">
        <v>69.7</v>
      </c>
      <c r="F7" s="13">
        <v>0</v>
      </c>
      <c r="G7" s="13">
        <f t="shared" si="0"/>
        <v>69.7</v>
      </c>
      <c r="H7" s="33">
        <v>69.7</v>
      </c>
    </row>
    <row r="8" ht="20" customHeight="1" spans="1:8">
      <c r="A8" s="29">
        <v>5</v>
      </c>
      <c r="B8" s="30" t="s">
        <v>1364</v>
      </c>
      <c r="C8" s="36" t="s">
        <v>1365</v>
      </c>
      <c r="D8" s="32" t="s">
        <v>1361</v>
      </c>
      <c r="E8" s="32">
        <v>20.3</v>
      </c>
      <c r="F8" s="13">
        <v>0</v>
      </c>
      <c r="G8" s="13">
        <f t="shared" si="0"/>
        <v>20.3</v>
      </c>
      <c r="H8" s="34"/>
    </row>
    <row r="9" ht="20" customHeight="1" spans="1:8">
      <c r="A9" s="29">
        <v>6</v>
      </c>
      <c r="B9" s="30" t="s">
        <v>1366</v>
      </c>
      <c r="C9" s="36" t="s">
        <v>1365</v>
      </c>
      <c r="D9" s="32" t="s">
        <v>1361</v>
      </c>
      <c r="E9" s="32">
        <v>2215.03</v>
      </c>
      <c r="F9" s="13">
        <v>0</v>
      </c>
      <c r="G9" s="13">
        <f t="shared" si="0"/>
        <v>2215.03</v>
      </c>
      <c r="H9" s="33">
        <v>2215.03</v>
      </c>
    </row>
    <row r="10" ht="20" customHeight="1" spans="1:8">
      <c r="A10" s="29">
        <v>7</v>
      </c>
      <c r="B10" s="30" t="s">
        <v>1367</v>
      </c>
      <c r="C10" s="36" t="s">
        <v>1368</v>
      </c>
      <c r="D10" s="32" t="s">
        <v>1361</v>
      </c>
      <c r="E10" s="32">
        <v>17.5</v>
      </c>
      <c r="F10" s="13">
        <v>0</v>
      </c>
      <c r="G10" s="13">
        <f t="shared" si="0"/>
        <v>17.5</v>
      </c>
      <c r="H10" s="34"/>
    </row>
    <row r="11" ht="20" customHeight="1" spans="1:8">
      <c r="A11" s="29">
        <v>8</v>
      </c>
      <c r="B11" s="30" t="s">
        <v>1369</v>
      </c>
      <c r="C11" s="36" t="s">
        <v>1368</v>
      </c>
      <c r="D11" s="32" t="s">
        <v>1361</v>
      </c>
      <c r="E11" s="32">
        <v>19.87</v>
      </c>
      <c r="F11" s="13">
        <v>0</v>
      </c>
      <c r="G11" s="13">
        <f t="shared" si="0"/>
        <v>19.87</v>
      </c>
      <c r="H11" s="34"/>
    </row>
    <row r="12" ht="20" customHeight="1" spans="1:8">
      <c r="A12" s="29">
        <v>9</v>
      </c>
      <c r="B12" s="30" t="s">
        <v>1370</v>
      </c>
      <c r="C12" s="36" t="s">
        <v>1368</v>
      </c>
      <c r="D12" s="32" t="s">
        <v>1361</v>
      </c>
      <c r="E12" s="30">
        <v>20.48</v>
      </c>
      <c r="F12" s="13">
        <v>0</v>
      </c>
      <c r="G12" s="13">
        <f t="shared" si="0"/>
        <v>20.48</v>
      </c>
      <c r="H12" s="34"/>
    </row>
    <row r="13" ht="20" customHeight="1" spans="1:8">
      <c r="A13" s="29">
        <v>10</v>
      </c>
      <c r="B13" s="30" t="s">
        <v>1371</v>
      </c>
      <c r="C13" s="36" t="s">
        <v>187</v>
      </c>
      <c r="D13" s="32" t="s">
        <v>1361</v>
      </c>
      <c r="E13" s="30">
        <v>19.66</v>
      </c>
      <c r="F13" s="13">
        <v>0</v>
      </c>
      <c r="G13" s="13">
        <f t="shared" si="0"/>
        <v>19.66</v>
      </c>
      <c r="H13" s="34"/>
    </row>
    <row r="14" ht="20" customHeight="1" spans="1:8">
      <c r="A14" s="29">
        <v>11</v>
      </c>
      <c r="B14" s="30" t="s">
        <v>1372</v>
      </c>
      <c r="C14" s="31" t="s">
        <v>1373</v>
      </c>
      <c r="D14" s="30" t="s">
        <v>1361</v>
      </c>
      <c r="E14" s="30">
        <v>167.96</v>
      </c>
      <c r="F14" s="13">
        <v>0</v>
      </c>
      <c r="G14" s="13">
        <f t="shared" si="0"/>
        <v>167.96</v>
      </c>
      <c r="H14" s="37">
        <v>167.96</v>
      </c>
    </row>
    <row r="15" ht="20" customHeight="1" spans="1:8">
      <c r="A15" s="29">
        <v>12</v>
      </c>
      <c r="B15" s="30" t="s">
        <v>1374</v>
      </c>
      <c r="C15" s="36" t="s">
        <v>236</v>
      </c>
      <c r="D15" s="30" t="s">
        <v>1361</v>
      </c>
      <c r="E15" s="30">
        <v>12.24</v>
      </c>
      <c r="F15" s="13">
        <v>0</v>
      </c>
      <c r="G15" s="13">
        <f t="shared" si="0"/>
        <v>12.24</v>
      </c>
      <c r="H15" s="34"/>
    </row>
    <row r="16" ht="20" customHeight="1" spans="1:8">
      <c r="A16" s="29">
        <v>13</v>
      </c>
      <c r="B16" s="30" t="s">
        <v>1375</v>
      </c>
      <c r="C16" s="38" t="s">
        <v>1376</v>
      </c>
      <c r="D16" s="30" t="s">
        <v>1361</v>
      </c>
      <c r="E16" s="30">
        <v>40.98</v>
      </c>
      <c r="F16" s="13">
        <v>0</v>
      </c>
      <c r="G16" s="13">
        <f t="shared" si="0"/>
        <v>40.98</v>
      </c>
      <c r="H16" s="37">
        <v>40.98</v>
      </c>
    </row>
    <row r="17" ht="20" customHeight="1" spans="1:8">
      <c r="A17" s="29">
        <v>14</v>
      </c>
      <c r="B17" s="30" t="s">
        <v>1377</v>
      </c>
      <c r="C17" s="36" t="s">
        <v>1378</v>
      </c>
      <c r="D17" s="30" t="s">
        <v>1361</v>
      </c>
      <c r="E17" s="30">
        <v>38.16</v>
      </c>
      <c r="F17" s="13">
        <v>0</v>
      </c>
      <c r="G17" s="13">
        <f t="shared" si="0"/>
        <v>38.16</v>
      </c>
      <c r="H17" s="37">
        <v>38.16</v>
      </c>
    </row>
    <row r="18" ht="20" customHeight="1" spans="1:8">
      <c r="A18" s="29">
        <v>15</v>
      </c>
      <c r="B18" s="30" t="s">
        <v>1379</v>
      </c>
      <c r="C18" s="36" t="s">
        <v>1380</v>
      </c>
      <c r="D18" s="30" t="s">
        <v>1361</v>
      </c>
      <c r="E18" s="30">
        <v>140.18</v>
      </c>
      <c r="F18" s="13">
        <v>0</v>
      </c>
      <c r="G18" s="13">
        <f t="shared" si="0"/>
        <v>140.18</v>
      </c>
      <c r="H18" s="37">
        <v>140.18</v>
      </c>
    </row>
    <row r="19" ht="20" customHeight="1" spans="1:8">
      <c r="A19" s="29">
        <v>16</v>
      </c>
      <c r="B19" s="30" t="s">
        <v>1381</v>
      </c>
      <c r="C19" s="36" t="s">
        <v>233</v>
      </c>
      <c r="D19" s="30" t="s">
        <v>1361</v>
      </c>
      <c r="E19" s="30">
        <v>9.67</v>
      </c>
      <c r="F19" s="13">
        <v>0</v>
      </c>
      <c r="G19" s="13">
        <f t="shared" si="0"/>
        <v>9.67</v>
      </c>
      <c r="H19" s="34"/>
    </row>
    <row r="20" ht="20" customHeight="1" spans="1:8">
      <c r="A20" s="29">
        <v>17</v>
      </c>
      <c r="B20" s="30" t="s">
        <v>186</v>
      </c>
      <c r="C20" s="39" t="s">
        <v>187</v>
      </c>
      <c r="D20" s="30" t="s">
        <v>1361</v>
      </c>
      <c r="E20" s="30">
        <v>698.93</v>
      </c>
      <c r="F20" s="13">
        <v>0</v>
      </c>
      <c r="G20" s="13">
        <f t="shared" si="0"/>
        <v>698.93</v>
      </c>
      <c r="H20" s="37">
        <v>698.93</v>
      </c>
    </row>
    <row r="21" ht="20" customHeight="1" spans="1:8">
      <c r="A21" s="29">
        <v>18</v>
      </c>
      <c r="B21" s="40" t="s">
        <v>1382</v>
      </c>
      <c r="C21" s="39" t="s">
        <v>1383</v>
      </c>
      <c r="D21" s="30" t="s">
        <v>1361</v>
      </c>
      <c r="E21" s="30">
        <v>294.51</v>
      </c>
      <c r="F21" s="13">
        <v>0</v>
      </c>
      <c r="G21" s="13">
        <f t="shared" si="0"/>
        <v>294.51</v>
      </c>
      <c r="H21" s="37">
        <v>294.51</v>
      </c>
    </row>
    <row r="22" ht="20" customHeight="1" spans="1:8">
      <c r="A22" s="29">
        <v>19</v>
      </c>
      <c r="B22" s="40" t="s">
        <v>1384</v>
      </c>
      <c r="C22" s="41" t="s">
        <v>1385</v>
      </c>
      <c r="D22" s="30" t="s">
        <v>1361</v>
      </c>
      <c r="E22" s="30">
        <v>122.48</v>
      </c>
      <c r="F22" s="13">
        <v>0</v>
      </c>
      <c r="G22" s="13">
        <f t="shared" si="0"/>
        <v>122.48</v>
      </c>
      <c r="H22" s="37">
        <v>122.48</v>
      </c>
    </row>
    <row r="23" ht="20" customHeight="1" spans="1:8">
      <c r="A23" s="29">
        <v>20</v>
      </c>
      <c r="B23" s="40" t="s">
        <v>1386</v>
      </c>
      <c r="C23" s="39" t="s">
        <v>1387</v>
      </c>
      <c r="D23" s="30" t="s">
        <v>1361</v>
      </c>
      <c r="E23" s="30">
        <v>134.46</v>
      </c>
      <c r="F23" s="13">
        <v>0</v>
      </c>
      <c r="G23" s="13">
        <f t="shared" si="0"/>
        <v>134.46</v>
      </c>
      <c r="H23" s="37">
        <v>134.46</v>
      </c>
    </row>
    <row r="24" ht="20" customHeight="1" spans="1:8">
      <c r="A24" s="29">
        <v>21</v>
      </c>
      <c r="B24" s="30" t="s">
        <v>1388</v>
      </c>
      <c r="C24" s="31" t="s">
        <v>1389</v>
      </c>
      <c r="D24" s="32" t="s">
        <v>1390</v>
      </c>
      <c r="E24" s="32">
        <v>3673.72</v>
      </c>
      <c r="F24" s="13">
        <v>0</v>
      </c>
      <c r="G24" s="13">
        <f t="shared" si="0"/>
        <v>3673.72</v>
      </c>
      <c r="H24" s="33">
        <v>3673.72</v>
      </c>
    </row>
    <row r="25" ht="20" customHeight="1" spans="1:8">
      <c r="A25" s="29">
        <v>22</v>
      </c>
      <c r="B25" s="30" t="s">
        <v>1391</v>
      </c>
      <c r="C25" s="36" t="s">
        <v>1392</v>
      </c>
      <c r="D25" s="30" t="s">
        <v>1393</v>
      </c>
      <c r="E25" s="30">
        <v>410</v>
      </c>
      <c r="F25" s="13">
        <v>0</v>
      </c>
      <c r="G25" s="13">
        <f t="shared" si="0"/>
        <v>410</v>
      </c>
      <c r="H25" s="37">
        <v>410</v>
      </c>
    </row>
    <row r="26" ht="20" customHeight="1" spans="1:8">
      <c r="A26" s="29">
        <v>23</v>
      </c>
      <c r="B26" s="30" t="s">
        <v>1394</v>
      </c>
      <c r="C26" s="36" t="s">
        <v>1392</v>
      </c>
      <c r="D26" s="30" t="s">
        <v>1393</v>
      </c>
      <c r="E26" s="30">
        <v>210</v>
      </c>
      <c r="F26" s="13">
        <v>0</v>
      </c>
      <c r="G26" s="13">
        <f t="shared" si="0"/>
        <v>210</v>
      </c>
      <c r="H26" s="37">
        <v>210</v>
      </c>
    </row>
    <row r="27" ht="20" customHeight="1" spans="1:8">
      <c r="A27" s="29">
        <v>24</v>
      </c>
      <c r="B27" s="30" t="s">
        <v>1395</v>
      </c>
      <c r="C27" s="42" t="s">
        <v>1396</v>
      </c>
      <c r="D27" s="30" t="s">
        <v>1393</v>
      </c>
      <c r="E27" s="30">
        <v>83.63</v>
      </c>
      <c r="F27" s="13">
        <v>0</v>
      </c>
      <c r="G27" s="13">
        <f t="shared" si="0"/>
        <v>83.63</v>
      </c>
      <c r="H27" s="37">
        <v>83.63</v>
      </c>
    </row>
    <row r="28" ht="20" customHeight="1" spans="1:8">
      <c r="A28" s="29">
        <v>25</v>
      </c>
      <c r="B28" s="30" t="s">
        <v>1397</v>
      </c>
      <c r="C28" s="43" t="s">
        <v>1398</v>
      </c>
      <c r="D28" s="30" t="s">
        <v>1393</v>
      </c>
      <c r="E28" s="30">
        <v>70</v>
      </c>
      <c r="F28" s="13">
        <v>0</v>
      </c>
      <c r="G28" s="13">
        <f t="shared" si="0"/>
        <v>70</v>
      </c>
      <c r="H28" s="37">
        <v>70</v>
      </c>
    </row>
    <row r="29" ht="20" customHeight="1" spans="1:8">
      <c r="A29" s="29">
        <v>26</v>
      </c>
      <c r="B29" s="30" t="s">
        <v>1399</v>
      </c>
      <c r="C29" s="43" t="s">
        <v>1400</v>
      </c>
      <c r="D29" s="30" t="s">
        <v>1393</v>
      </c>
      <c r="E29" s="30">
        <v>27</v>
      </c>
      <c r="F29" s="13">
        <v>0</v>
      </c>
      <c r="G29" s="13">
        <f t="shared" si="0"/>
        <v>27</v>
      </c>
      <c r="H29" s="34"/>
    </row>
    <row r="30" ht="20" customHeight="1" spans="1:8">
      <c r="A30" s="29">
        <v>27</v>
      </c>
      <c r="B30" s="30" t="s">
        <v>1401</v>
      </c>
      <c r="C30" s="36" t="s">
        <v>1402</v>
      </c>
      <c r="D30" s="30" t="s">
        <v>1393</v>
      </c>
      <c r="E30" s="30">
        <v>196</v>
      </c>
      <c r="F30" s="13">
        <v>0</v>
      </c>
      <c r="G30" s="13">
        <f t="shared" si="0"/>
        <v>196</v>
      </c>
      <c r="H30" s="37">
        <v>196</v>
      </c>
    </row>
    <row r="31" ht="20" customHeight="1" spans="1:8">
      <c r="A31" s="29">
        <v>28</v>
      </c>
      <c r="B31" s="30" t="s">
        <v>1403</v>
      </c>
      <c r="C31" s="44" t="s">
        <v>1404</v>
      </c>
      <c r="D31" s="30" t="s">
        <v>1393</v>
      </c>
      <c r="E31" s="30">
        <v>38</v>
      </c>
      <c r="F31" s="13">
        <v>0</v>
      </c>
      <c r="G31" s="13">
        <f t="shared" si="0"/>
        <v>38</v>
      </c>
      <c r="H31" s="37">
        <v>38</v>
      </c>
    </row>
    <row r="32" ht="20" customHeight="1" spans="1:8">
      <c r="A32" s="29">
        <v>29</v>
      </c>
      <c r="B32" s="30" t="s">
        <v>1405</v>
      </c>
      <c r="C32" s="44" t="s">
        <v>1392</v>
      </c>
      <c r="D32" s="30" t="s">
        <v>1393</v>
      </c>
      <c r="E32" s="30">
        <v>23.5</v>
      </c>
      <c r="F32" s="13">
        <v>0</v>
      </c>
      <c r="G32" s="13">
        <f t="shared" si="0"/>
        <v>23.5</v>
      </c>
      <c r="H32" s="34"/>
    </row>
    <row r="33" ht="20" customHeight="1" spans="1:8">
      <c r="A33" s="29">
        <v>30</v>
      </c>
      <c r="B33" s="30" t="s">
        <v>1406</v>
      </c>
      <c r="C33" s="43" t="s">
        <v>291</v>
      </c>
      <c r="D33" s="30" t="s">
        <v>1393</v>
      </c>
      <c r="E33" s="30">
        <v>28</v>
      </c>
      <c r="F33" s="13">
        <v>0</v>
      </c>
      <c r="G33" s="13">
        <f t="shared" si="0"/>
        <v>28</v>
      </c>
      <c r="H33" s="34"/>
    </row>
    <row r="34" ht="20" customHeight="1" spans="1:8">
      <c r="A34" s="29">
        <v>31</v>
      </c>
      <c r="B34" s="30" t="s">
        <v>1407</v>
      </c>
      <c r="C34" s="31" t="s">
        <v>1408</v>
      </c>
      <c r="D34" s="30" t="s">
        <v>1409</v>
      </c>
      <c r="E34" s="30">
        <v>631</v>
      </c>
      <c r="F34" s="13">
        <v>0</v>
      </c>
      <c r="G34" s="13">
        <f t="shared" si="0"/>
        <v>631</v>
      </c>
      <c r="H34" s="37">
        <v>631</v>
      </c>
    </row>
    <row r="35" ht="20" customHeight="1" spans="1:8">
      <c r="A35" s="29">
        <v>32</v>
      </c>
      <c r="B35" s="30" t="s">
        <v>1410</v>
      </c>
      <c r="C35" s="31" t="s">
        <v>1411</v>
      </c>
      <c r="D35" s="30" t="s">
        <v>1409</v>
      </c>
      <c r="E35" s="30">
        <v>337</v>
      </c>
      <c r="F35" s="13">
        <v>0</v>
      </c>
      <c r="G35" s="13">
        <f t="shared" si="0"/>
        <v>337</v>
      </c>
      <c r="H35" s="37">
        <v>337</v>
      </c>
    </row>
    <row r="36" ht="20" customHeight="1" spans="1:8">
      <c r="A36" s="29">
        <v>33</v>
      </c>
      <c r="B36" s="30" t="s">
        <v>1412</v>
      </c>
      <c r="C36" s="31" t="s">
        <v>1413</v>
      </c>
      <c r="D36" s="30" t="s">
        <v>1409</v>
      </c>
      <c r="E36" s="30">
        <v>223</v>
      </c>
      <c r="F36" s="13">
        <v>0</v>
      </c>
      <c r="G36" s="13">
        <f t="shared" si="0"/>
        <v>223</v>
      </c>
      <c r="H36" s="37">
        <v>223</v>
      </c>
    </row>
    <row r="37" ht="20" customHeight="1" spans="1:8">
      <c r="A37" s="29">
        <v>34</v>
      </c>
      <c r="B37" s="30" t="s">
        <v>1414</v>
      </c>
      <c r="C37" s="36" t="s">
        <v>1415</v>
      </c>
      <c r="D37" s="30" t="s">
        <v>1409</v>
      </c>
      <c r="E37" s="30">
        <v>62</v>
      </c>
      <c r="F37" s="13">
        <v>0</v>
      </c>
      <c r="G37" s="13">
        <f t="shared" ref="G37:G64" si="1">E37-F37</f>
        <v>62</v>
      </c>
      <c r="H37" s="37">
        <v>62</v>
      </c>
    </row>
    <row r="38" ht="20" customHeight="1" spans="1:8">
      <c r="A38" s="29">
        <v>35</v>
      </c>
      <c r="B38" s="30" t="s">
        <v>1416</v>
      </c>
      <c r="C38" s="31" t="s">
        <v>1417</v>
      </c>
      <c r="D38" s="30" t="s">
        <v>1409</v>
      </c>
      <c r="E38" s="30">
        <v>21</v>
      </c>
      <c r="F38" s="13">
        <v>0</v>
      </c>
      <c r="G38" s="13">
        <f t="shared" si="1"/>
        <v>21</v>
      </c>
      <c r="H38" s="34"/>
    </row>
    <row r="39" ht="20" customHeight="1" spans="1:8">
      <c r="A39" s="29">
        <v>36</v>
      </c>
      <c r="B39" s="30" t="s">
        <v>1418</v>
      </c>
      <c r="C39" s="31" t="s">
        <v>1419</v>
      </c>
      <c r="D39" s="30" t="s">
        <v>1409</v>
      </c>
      <c r="E39" s="30">
        <v>25</v>
      </c>
      <c r="F39" s="13">
        <v>0</v>
      </c>
      <c r="G39" s="13">
        <f t="shared" si="1"/>
        <v>25</v>
      </c>
      <c r="H39" s="34"/>
    </row>
    <row r="40" ht="20" customHeight="1" spans="1:8">
      <c r="A40" s="29">
        <v>37</v>
      </c>
      <c r="B40" s="30" t="s">
        <v>1420</v>
      </c>
      <c r="C40" s="181" t="s">
        <v>1421</v>
      </c>
      <c r="D40" s="30" t="s">
        <v>1409</v>
      </c>
      <c r="E40" s="30">
        <v>12</v>
      </c>
      <c r="F40" s="13">
        <v>0</v>
      </c>
      <c r="G40" s="13">
        <f t="shared" si="1"/>
        <v>12</v>
      </c>
      <c r="H40" s="34"/>
    </row>
    <row r="41" ht="20" customHeight="1" spans="1:8">
      <c r="A41" s="29">
        <v>38</v>
      </c>
      <c r="B41" s="30" t="s">
        <v>1422</v>
      </c>
      <c r="C41" s="36" t="s">
        <v>1423</v>
      </c>
      <c r="D41" s="30" t="s">
        <v>1409</v>
      </c>
      <c r="E41" s="30">
        <v>415</v>
      </c>
      <c r="F41" s="13">
        <v>0</v>
      </c>
      <c r="G41" s="13">
        <f t="shared" si="1"/>
        <v>415</v>
      </c>
      <c r="H41" s="37">
        <v>415</v>
      </c>
    </row>
    <row r="42" ht="20" customHeight="1" spans="1:8">
      <c r="A42" s="29">
        <v>39</v>
      </c>
      <c r="B42" s="30" t="s">
        <v>1424</v>
      </c>
      <c r="C42" s="31" t="s">
        <v>1425</v>
      </c>
      <c r="D42" s="30" t="s">
        <v>1409</v>
      </c>
      <c r="E42" s="30">
        <v>141</v>
      </c>
      <c r="F42" s="13">
        <v>0</v>
      </c>
      <c r="G42" s="13">
        <f t="shared" si="1"/>
        <v>141</v>
      </c>
      <c r="H42" s="37">
        <v>141</v>
      </c>
    </row>
    <row r="43" ht="27" customHeight="1" spans="1:8">
      <c r="A43" s="29">
        <v>40</v>
      </c>
      <c r="B43" s="30" t="s">
        <v>1426</v>
      </c>
      <c r="C43" s="31" t="s">
        <v>1427</v>
      </c>
      <c r="D43" s="30" t="s">
        <v>1428</v>
      </c>
      <c r="E43" s="30">
        <v>307.83</v>
      </c>
      <c r="F43" s="13">
        <v>0</v>
      </c>
      <c r="G43" s="13">
        <f t="shared" si="1"/>
        <v>307.83</v>
      </c>
      <c r="H43" s="37">
        <v>307.83</v>
      </c>
    </row>
    <row r="44" ht="20" customHeight="1" spans="1:8">
      <c r="A44" s="29">
        <v>41</v>
      </c>
      <c r="B44" s="30" t="s">
        <v>1429</v>
      </c>
      <c r="C44" s="31" t="s">
        <v>1430</v>
      </c>
      <c r="D44" s="30" t="s">
        <v>1428</v>
      </c>
      <c r="E44" s="30">
        <v>41.99</v>
      </c>
      <c r="F44" s="13">
        <v>0</v>
      </c>
      <c r="G44" s="13">
        <f t="shared" si="1"/>
        <v>41.99</v>
      </c>
      <c r="H44" s="37">
        <v>41.99</v>
      </c>
    </row>
    <row r="45" ht="20" customHeight="1" spans="1:8">
      <c r="A45" s="29">
        <v>42</v>
      </c>
      <c r="B45" s="30" t="s">
        <v>224</v>
      </c>
      <c r="C45" s="43" t="s">
        <v>225</v>
      </c>
      <c r="D45" s="30" t="s">
        <v>1428</v>
      </c>
      <c r="E45" s="30">
        <v>533.34</v>
      </c>
      <c r="F45" s="13">
        <v>0</v>
      </c>
      <c r="G45" s="13">
        <f t="shared" si="1"/>
        <v>533.34</v>
      </c>
      <c r="H45" s="37">
        <v>533.34</v>
      </c>
    </row>
    <row r="46" ht="20" customHeight="1" spans="1:8">
      <c r="A46" s="29">
        <v>43</v>
      </c>
      <c r="B46" s="30" t="s">
        <v>1431</v>
      </c>
      <c r="C46" s="31" t="s">
        <v>1432</v>
      </c>
      <c r="D46" s="30" t="s">
        <v>1428</v>
      </c>
      <c r="E46" s="30">
        <v>13.22</v>
      </c>
      <c r="F46" s="13">
        <v>0</v>
      </c>
      <c r="G46" s="13">
        <f t="shared" si="1"/>
        <v>13.22</v>
      </c>
      <c r="H46" s="34"/>
    </row>
    <row r="47" ht="20" customHeight="1" spans="1:8">
      <c r="A47" s="29">
        <v>44</v>
      </c>
      <c r="B47" s="30" t="s">
        <v>1433</v>
      </c>
      <c r="C47" s="43" t="s">
        <v>1434</v>
      </c>
      <c r="D47" s="30" t="s">
        <v>1428</v>
      </c>
      <c r="E47" s="30">
        <v>1.53</v>
      </c>
      <c r="F47" s="13">
        <v>0</v>
      </c>
      <c r="G47" s="13">
        <f t="shared" si="1"/>
        <v>1.53</v>
      </c>
      <c r="H47" s="34"/>
    </row>
    <row r="48" ht="20" customHeight="1" spans="1:8">
      <c r="A48" s="29">
        <v>45</v>
      </c>
      <c r="B48" s="30" t="s">
        <v>1435</v>
      </c>
      <c r="C48" s="36" t="s">
        <v>1436</v>
      </c>
      <c r="D48" s="30" t="s">
        <v>1428</v>
      </c>
      <c r="E48" s="30">
        <v>90.32</v>
      </c>
      <c r="F48" s="13">
        <v>0</v>
      </c>
      <c r="G48" s="13">
        <f t="shared" si="1"/>
        <v>90.32</v>
      </c>
      <c r="H48" s="37">
        <v>90.32</v>
      </c>
    </row>
    <row r="49" ht="20" customHeight="1" spans="1:8">
      <c r="A49" s="29">
        <v>46</v>
      </c>
      <c r="B49" s="30" t="s">
        <v>1437</v>
      </c>
      <c r="C49" s="36" t="s">
        <v>236</v>
      </c>
      <c r="D49" s="30" t="s">
        <v>1428</v>
      </c>
      <c r="E49" s="30">
        <v>2.14</v>
      </c>
      <c r="F49" s="13">
        <v>0</v>
      </c>
      <c r="G49" s="13">
        <f t="shared" si="1"/>
        <v>2.14</v>
      </c>
      <c r="H49" s="34"/>
    </row>
    <row r="50" ht="20" customHeight="1" spans="1:8">
      <c r="A50" s="29">
        <v>47</v>
      </c>
      <c r="B50" s="30" t="s">
        <v>1438</v>
      </c>
      <c r="C50" s="31" t="s">
        <v>1439</v>
      </c>
      <c r="D50" s="32" t="s">
        <v>1440</v>
      </c>
      <c r="E50" s="32">
        <v>227.48</v>
      </c>
      <c r="F50" s="13">
        <v>0</v>
      </c>
      <c r="G50" s="13">
        <f t="shared" si="1"/>
        <v>227.48</v>
      </c>
      <c r="H50" s="33">
        <v>227.48</v>
      </c>
    </row>
    <row r="51" ht="20" customHeight="1" spans="1:8">
      <c r="A51" s="29">
        <v>48</v>
      </c>
      <c r="B51" s="30" t="s">
        <v>1441</v>
      </c>
      <c r="C51" s="31" t="s">
        <v>1442</v>
      </c>
      <c r="D51" s="32" t="s">
        <v>1440</v>
      </c>
      <c r="E51" s="32">
        <v>734.22</v>
      </c>
      <c r="F51" s="13">
        <v>0</v>
      </c>
      <c r="G51" s="13">
        <f t="shared" si="1"/>
        <v>734.22</v>
      </c>
      <c r="H51" s="33">
        <v>734.22</v>
      </c>
    </row>
    <row r="52" ht="20" customHeight="1" spans="1:8">
      <c r="A52" s="29">
        <v>49</v>
      </c>
      <c r="B52" s="30" t="s">
        <v>1443</v>
      </c>
      <c r="C52" s="31" t="s">
        <v>1444</v>
      </c>
      <c r="D52" s="32" t="s">
        <v>1440</v>
      </c>
      <c r="E52" s="32">
        <v>322.67</v>
      </c>
      <c r="F52" s="13">
        <v>0</v>
      </c>
      <c r="G52" s="13">
        <f t="shared" si="1"/>
        <v>322.67</v>
      </c>
      <c r="H52" s="33">
        <v>322.67</v>
      </c>
    </row>
    <row r="53" ht="24" customHeight="1" spans="1:8">
      <c r="A53" s="29">
        <v>50</v>
      </c>
      <c r="B53" s="30" t="s">
        <v>1445</v>
      </c>
      <c r="C53" s="31" t="s">
        <v>1446</v>
      </c>
      <c r="D53" s="32" t="s">
        <v>1447</v>
      </c>
      <c r="E53" s="32">
        <v>703</v>
      </c>
      <c r="F53" s="13">
        <v>0</v>
      </c>
      <c r="G53" s="13">
        <f t="shared" si="1"/>
        <v>703</v>
      </c>
      <c r="H53" s="33">
        <v>703</v>
      </c>
    </row>
    <row r="54" ht="20" customHeight="1" spans="1:8">
      <c r="A54" s="29">
        <v>51</v>
      </c>
      <c r="B54" s="30" t="s">
        <v>1448</v>
      </c>
      <c r="C54" s="36" t="s">
        <v>1449</v>
      </c>
      <c r="D54" s="32" t="s">
        <v>1447</v>
      </c>
      <c r="E54" s="32">
        <v>188</v>
      </c>
      <c r="F54" s="13">
        <v>0</v>
      </c>
      <c r="G54" s="13">
        <f t="shared" si="1"/>
        <v>188</v>
      </c>
      <c r="H54" s="33">
        <v>188</v>
      </c>
    </row>
    <row r="55" ht="20" customHeight="1" spans="1:8">
      <c r="A55" s="29">
        <v>52</v>
      </c>
      <c r="B55" s="30" t="s">
        <v>1450</v>
      </c>
      <c r="C55" s="42" t="s">
        <v>233</v>
      </c>
      <c r="D55" s="32" t="s">
        <v>1447</v>
      </c>
      <c r="E55" s="32">
        <v>7.9</v>
      </c>
      <c r="F55" s="13">
        <v>0</v>
      </c>
      <c r="G55" s="13">
        <f t="shared" si="1"/>
        <v>7.9</v>
      </c>
      <c r="H55" s="34"/>
    </row>
    <row r="56" ht="25" customHeight="1" spans="1:8">
      <c r="A56" s="29">
        <v>53</v>
      </c>
      <c r="B56" s="30" t="s">
        <v>1451</v>
      </c>
      <c r="C56" s="31" t="s">
        <v>1452</v>
      </c>
      <c r="D56" s="32" t="s">
        <v>1447</v>
      </c>
      <c r="E56" s="32">
        <v>995</v>
      </c>
      <c r="F56" s="45">
        <v>0</v>
      </c>
      <c r="G56" s="13">
        <f t="shared" si="1"/>
        <v>995</v>
      </c>
      <c r="H56" s="33">
        <v>995</v>
      </c>
    </row>
    <row r="57" ht="20" customHeight="1" spans="1:8">
      <c r="A57" s="29">
        <v>54</v>
      </c>
      <c r="B57" s="30" t="s">
        <v>1453</v>
      </c>
      <c r="C57" s="36" t="s">
        <v>132</v>
      </c>
      <c r="D57" s="32" t="s">
        <v>1447</v>
      </c>
      <c r="E57" s="32">
        <v>320</v>
      </c>
      <c r="F57" s="45">
        <v>0</v>
      </c>
      <c r="G57" s="13">
        <f t="shared" si="1"/>
        <v>320</v>
      </c>
      <c r="H57" s="33">
        <v>320</v>
      </c>
    </row>
    <row r="58" ht="20" customHeight="1" spans="1:8">
      <c r="A58" s="29">
        <v>55</v>
      </c>
      <c r="B58" s="30" t="s">
        <v>1454</v>
      </c>
      <c r="C58" s="36" t="s">
        <v>1455</v>
      </c>
      <c r="D58" s="32" t="s">
        <v>1447</v>
      </c>
      <c r="E58" s="32">
        <v>36</v>
      </c>
      <c r="F58" s="45">
        <v>0</v>
      </c>
      <c r="G58" s="13">
        <f t="shared" si="1"/>
        <v>36</v>
      </c>
      <c r="H58" s="33">
        <v>36</v>
      </c>
    </row>
    <row r="59" ht="20" customHeight="1" spans="1:8">
      <c r="A59" s="29">
        <v>56</v>
      </c>
      <c r="B59" s="30" t="s">
        <v>1456</v>
      </c>
      <c r="C59" s="46" t="s">
        <v>1457</v>
      </c>
      <c r="D59" s="32" t="s">
        <v>1447</v>
      </c>
      <c r="E59" s="32">
        <v>43.5</v>
      </c>
      <c r="F59" s="45">
        <v>0</v>
      </c>
      <c r="G59" s="13">
        <f t="shared" si="1"/>
        <v>43.5</v>
      </c>
      <c r="H59" s="33">
        <v>43.5</v>
      </c>
    </row>
    <row r="60" ht="20" customHeight="1" spans="1:8">
      <c r="A60" s="29">
        <v>57</v>
      </c>
      <c r="B60" s="30" t="s">
        <v>1458</v>
      </c>
      <c r="C60" s="36" t="s">
        <v>238</v>
      </c>
      <c r="D60" s="32" t="s">
        <v>1447</v>
      </c>
      <c r="E60" s="32">
        <v>10</v>
      </c>
      <c r="F60" s="45">
        <v>0</v>
      </c>
      <c r="G60" s="13">
        <f t="shared" si="1"/>
        <v>10</v>
      </c>
      <c r="H60" s="34"/>
    </row>
    <row r="61" ht="25" customHeight="1" spans="1:8">
      <c r="A61" s="29">
        <v>58</v>
      </c>
      <c r="B61" s="30" t="s">
        <v>1459</v>
      </c>
      <c r="C61" s="31" t="s">
        <v>1460</v>
      </c>
      <c r="D61" s="32" t="s">
        <v>1461</v>
      </c>
      <c r="E61" s="32">
        <v>1020.99</v>
      </c>
      <c r="F61" s="45">
        <v>0</v>
      </c>
      <c r="G61" s="13">
        <f t="shared" si="1"/>
        <v>1020.99</v>
      </c>
      <c r="H61" s="33">
        <v>1020.99</v>
      </c>
    </row>
    <row r="62" ht="26" customHeight="1" spans="1:8">
      <c r="A62" s="29">
        <v>59</v>
      </c>
      <c r="B62" s="30" t="s">
        <v>1462</v>
      </c>
      <c r="C62" s="31" t="s">
        <v>1463</v>
      </c>
      <c r="D62" s="32" t="s">
        <v>1461</v>
      </c>
      <c r="E62" s="32">
        <v>1230.92</v>
      </c>
      <c r="F62" s="45">
        <v>0</v>
      </c>
      <c r="G62" s="13">
        <f t="shared" si="1"/>
        <v>1230.92</v>
      </c>
      <c r="H62" s="33">
        <v>1230.92</v>
      </c>
    </row>
    <row r="63" ht="20" customHeight="1" spans="1:8">
      <c r="A63" s="29">
        <v>60</v>
      </c>
      <c r="B63" s="30" t="s">
        <v>427</v>
      </c>
      <c r="C63" s="31" t="s">
        <v>428</v>
      </c>
      <c r="D63" s="32" t="s">
        <v>1461</v>
      </c>
      <c r="E63" s="32">
        <v>3864.83</v>
      </c>
      <c r="F63" s="13">
        <v>3864.83</v>
      </c>
      <c r="G63" s="13">
        <f t="shared" si="1"/>
        <v>0</v>
      </c>
      <c r="H63" s="33">
        <v>3864.83</v>
      </c>
    </row>
    <row r="64" ht="25" customHeight="1" spans="1:8">
      <c r="A64" s="29">
        <v>61</v>
      </c>
      <c r="B64" s="30" t="s">
        <v>427</v>
      </c>
      <c r="C64" s="31" t="s">
        <v>428</v>
      </c>
      <c r="D64" s="32" t="s">
        <v>1464</v>
      </c>
      <c r="E64" s="32">
        <v>135.44</v>
      </c>
      <c r="F64" s="13">
        <v>0</v>
      </c>
      <c r="G64" s="13">
        <f t="shared" si="1"/>
        <v>135.44</v>
      </c>
      <c r="H64" s="33">
        <v>135.44</v>
      </c>
    </row>
    <row r="65" ht="20" customHeight="1" spans="1:8">
      <c r="A65" s="18" t="s">
        <v>1465</v>
      </c>
      <c r="B65" s="47"/>
      <c r="C65" s="47"/>
      <c r="D65" s="20"/>
      <c r="E65" s="13">
        <f>SUM(E4:E64)</f>
        <v>23665.18</v>
      </c>
      <c r="F65" s="13">
        <f>SUM(F4:F64)</f>
        <v>3864.83</v>
      </c>
      <c r="G65" s="13">
        <f>SUM(G4:G64)</f>
        <v>19800.35</v>
      </c>
      <c r="H65" s="13">
        <f>SUM(H4:H64)</f>
        <v>23345.27</v>
      </c>
    </row>
  </sheetData>
  <mergeCells count="2">
    <mergeCell ref="A2:H2"/>
    <mergeCell ref="A65:D65"/>
  </mergeCells>
  <pageMargins left="0.751388888888889" right="0.751388888888889" top="1" bottom="1" header="0.5" footer="0.5"/>
  <pageSetup paperSize="9" scale="8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K6" sqref="K6"/>
    </sheetView>
  </sheetViews>
  <sheetFormatPr defaultColWidth="9" defaultRowHeight="13.5"/>
  <cols>
    <col min="1" max="1" width="7.81666666666667" customWidth="1"/>
    <col min="2" max="2" width="21.275" customWidth="1"/>
    <col min="3" max="3" width="22.1833333333333" customWidth="1"/>
    <col min="4" max="4" width="10.5416666666667" customWidth="1"/>
    <col min="5" max="5" width="11" customWidth="1"/>
    <col min="6" max="6" width="10.3666666666667" customWidth="1"/>
    <col min="7" max="7" width="12.9083333333333" customWidth="1"/>
    <col min="8" max="8" width="23" customWidth="1"/>
    <col min="9" max="9" width="23.9083333333333" customWidth="1"/>
  </cols>
  <sheetData>
    <row r="1" ht="14.25" spans="1:9">
      <c r="A1" s="1" t="s">
        <v>1466</v>
      </c>
      <c r="G1" s="2"/>
      <c r="H1" s="3"/>
      <c r="I1" s="3"/>
    </row>
    <row r="2" ht="30" customHeight="1" spans="1:9">
      <c r="A2" s="4" t="s">
        <v>1467</v>
      </c>
      <c r="B2" s="4"/>
      <c r="C2" s="4"/>
      <c r="D2" s="4"/>
      <c r="E2" s="4"/>
      <c r="F2" s="4"/>
      <c r="G2" s="5"/>
      <c r="H2" s="6"/>
      <c r="I2" s="6"/>
    </row>
    <row r="3" ht="40" customHeight="1" spans="1:9">
      <c r="A3" s="7" t="s">
        <v>3</v>
      </c>
      <c r="B3" s="7" t="s">
        <v>1468</v>
      </c>
      <c r="C3" s="8" t="s">
        <v>25</v>
      </c>
      <c r="D3" s="7" t="s">
        <v>1469</v>
      </c>
      <c r="E3" s="7" t="s">
        <v>1470</v>
      </c>
      <c r="F3" s="9" t="s">
        <v>1471</v>
      </c>
      <c r="G3" s="10" t="s">
        <v>1472</v>
      </c>
      <c r="H3" s="11" t="s">
        <v>1473</v>
      </c>
      <c r="I3" s="21" t="s">
        <v>1474</v>
      </c>
    </row>
    <row r="4" ht="29" customHeight="1" spans="1:9">
      <c r="A4" s="12" t="s">
        <v>1475</v>
      </c>
      <c r="B4" s="12" t="s">
        <v>1476</v>
      </c>
      <c r="C4" s="8"/>
      <c r="D4" s="7"/>
      <c r="E4" s="7"/>
      <c r="F4" s="9"/>
      <c r="G4" s="10"/>
      <c r="H4" s="11"/>
      <c r="I4" s="21"/>
    </row>
    <row r="5" ht="34" customHeight="1" spans="1:9">
      <c r="A5" s="7"/>
      <c r="B5" s="7" t="s">
        <v>1477</v>
      </c>
      <c r="C5" s="7" t="s">
        <v>1478</v>
      </c>
      <c r="D5" s="13">
        <v>6160.65</v>
      </c>
      <c r="E5" s="13">
        <v>6139.08</v>
      </c>
      <c r="F5" s="14" t="s">
        <v>1479</v>
      </c>
      <c r="G5" s="15">
        <f>E5*20</f>
        <v>122781.6</v>
      </c>
      <c r="H5" s="11" t="s">
        <v>1480</v>
      </c>
      <c r="I5" s="182" t="s">
        <v>1481</v>
      </c>
    </row>
    <row r="6" ht="28" customHeight="1" spans="1:9">
      <c r="A6" s="12" t="s">
        <v>1482</v>
      </c>
      <c r="B6" s="12" t="s">
        <v>1483</v>
      </c>
      <c r="C6" s="8"/>
      <c r="D6" s="7"/>
      <c r="E6" s="7"/>
      <c r="F6" s="9"/>
      <c r="G6" s="10"/>
      <c r="H6" s="11"/>
      <c r="I6" s="21"/>
    </row>
    <row r="7" ht="34" customHeight="1" spans="1:9">
      <c r="A7" s="7" t="s">
        <v>18</v>
      </c>
      <c r="B7" s="7" t="s">
        <v>1484</v>
      </c>
      <c r="C7" s="7" t="s">
        <v>1485</v>
      </c>
      <c r="D7" s="7">
        <v>1248</v>
      </c>
      <c r="E7" s="7">
        <v>1248</v>
      </c>
      <c r="F7" s="14"/>
      <c r="G7" s="16"/>
      <c r="H7" s="11"/>
      <c r="I7" s="11"/>
    </row>
    <row r="8" ht="35" customHeight="1" spans="1:9">
      <c r="A8" s="7" t="s">
        <v>13</v>
      </c>
      <c r="B8" s="7" t="s">
        <v>1486</v>
      </c>
      <c r="C8" s="183" t="s">
        <v>1487</v>
      </c>
      <c r="D8" s="7">
        <v>1250</v>
      </c>
      <c r="E8" s="7">
        <v>1237.63</v>
      </c>
      <c r="F8" s="14"/>
      <c r="G8" s="16"/>
      <c r="H8" s="17"/>
      <c r="I8" s="17"/>
    </row>
    <row r="9" ht="33" customHeight="1" spans="1:9">
      <c r="A9" s="7" t="s">
        <v>13</v>
      </c>
      <c r="B9" s="7" t="s">
        <v>1488</v>
      </c>
      <c r="C9" s="7" t="s">
        <v>1489</v>
      </c>
      <c r="D9" s="7">
        <v>130</v>
      </c>
      <c r="E9" s="7">
        <v>130</v>
      </c>
      <c r="F9" s="14"/>
      <c r="G9" s="16"/>
      <c r="H9" s="17"/>
      <c r="I9" s="17"/>
    </row>
    <row r="10" ht="25.5" spans="1:9">
      <c r="A10" s="7" t="s">
        <v>13</v>
      </c>
      <c r="B10" s="7" t="s">
        <v>1490</v>
      </c>
      <c r="C10" s="7" t="s">
        <v>1491</v>
      </c>
      <c r="D10" s="7">
        <v>600</v>
      </c>
      <c r="E10" s="7">
        <v>590.8</v>
      </c>
      <c r="F10" s="14"/>
      <c r="G10" s="16"/>
      <c r="H10" s="17"/>
      <c r="I10" s="17"/>
    </row>
    <row r="11" ht="30" customHeight="1" spans="1:9">
      <c r="A11" s="7" t="s">
        <v>20</v>
      </c>
      <c r="B11" s="7" t="s">
        <v>427</v>
      </c>
      <c r="C11" s="7" t="s">
        <v>428</v>
      </c>
      <c r="D11" s="7">
        <v>2932.65</v>
      </c>
      <c r="E11" s="7">
        <v>2932.65</v>
      </c>
      <c r="F11" s="14"/>
      <c r="G11" s="16"/>
      <c r="H11" s="17"/>
      <c r="I11" s="17"/>
    </row>
    <row r="12" ht="25" customHeight="1" spans="1:9">
      <c r="A12" s="18" t="s">
        <v>21</v>
      </c>
      <c r="B12" s="19"/>
      <c r="C12" s="20"/>
      <c r="D12" s="13">
        <f>SUM(D7:D11)</f>
        <v>6160.65</v>
      </c>
      <c r="E12" s="13">
        <f>SUM(E7:E11)</f>
        <v>6139.08</v>
      </c>
      <c r="F12" s="13"/>
      <c r="G12" s="13"/>
      <c r="H12" s="17"/>
      <c r="I12" s="17"/>
    </row>
  </sheetData>
  <mergeCells count="2">
    <mergeCell ref="A2:I2"/>
    <mergeCell ref="A12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汇总表</vt:lpstr>
      <vt:lpstr>晶桥</vt:lpstr>
      <vt:lpstr>柘塘</vt:lpstr>
      <vt:lpstr>洪蓝</vt:lpstr>
      <vt:lpstr>白马</vt:lpstr>
      <vt:lpstr>和凤</vt:lpstr>
      <vt:lpstr>永阳</vt:lpstr>
      <vt:lpstr>石湫</vt:lpstr>
      <vt:lpstr>东屏</vt:lpstr>
      <vt:lpstr>离田收储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池星辰(chixingchen)</cp:lastModifiedBy>
  <dcterms:created xsi:type="dcterms:W3CDTF">2026-08-18T06:56:00Z</dcterms:created>
  <dcterms:modified xsi:type="dcterms:W3CDTF">2026-10-20T10:29:43Z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F16860DD196E43279C879176CABDA4FD_13</vt:lpwstr>
  </property>
  <property fmtid="{D5CDD505-2E9C-101B-9397-08002B2CF9AE}" pid="3" name="KSOProductBuildVer">
    <vt:lpwstr>2052-11.1.0.10132</vt:lpwstr>
  </property>
  <property fmtid="{D5CDD505-2E9C-101B-9397-08002B2CF9AE}" pid="4" name="CalculationRule">
    <vt:i4>1</vt:i4>
  </property>
</Properties>
</file>